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.01 - Stadion" sheetId="2" r:id="rId2"/>
    <sheet name="SO.02 - Zastřešená tribuna" sheetId="3" r:id="rId3"/>
    <sheet name="SO.03 - Objekt sociálního..." sheetId="4" r:id="rId4"/>
    <sheet name="SO.04 - Víceúčelové hřiště" sheetId="5" r:id="rId5"/>
    <sheet name="SO.05 - Hřiště pro děti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'SO.01 - Stadion'!$C$93:$K$632</definedName>
    <definedName name="_xlnm.Print_Area" localSheetId="1">'SO.01 - Stadion'!$C$4:$J$39,'SO.01 - Stadion'!$C$45:$J$75,'SO.01 - Stadion'!$C$81:$K$632</definedName>
    <definedName name="_xlnm.Print_Titles" localSheetId="1">'SO.01 - Stadion'!$93:$93</definedName>
    <definedName name="_xlnm._FilterDatabase" localSheetId="2" hidden="1">'SO.02 - Zastřešená tribuna'!$C$93:$K$322</definedName>
    <definedName name="_xlnm.Print_Area" localSheetId="2">'SO.02 - Zastřešená tribuna'!$C$4:$J$39,'SO.02 - Zastřešená tribuna'!$C$45:$J$75,'SO.02 - Zastřešená tribuna'!$C$81:$K$322</definedName>
    <definedName name="_xlnm.Print_Titles" localSheetId="2">'SO.02 - Zastřešená tribuna'!$93:$93</definedName>
    <definedName name="_xlnm._FilterDatabase" localSheetId="3" hidden="1">'SO.03 - Objekt sociálního...'!$C$88:$K$388</definedName>
    <definedName name="_xlnm.Print_Area" localSheetId="3">'SO.03 - Objekt sociálního...'!$C$4:$J$39,'SO.03 - Objekt sociálního...'!$C$45:$J$70,'SO.03 - Objekt sociálního...'!$C$76:$K$388</definedName>
    <definedName name="_xlnm.Print_Titles" localSheetId="3">'SO.03 - Objekt sociálního...'!$88:$88</definedName>
    <definedName name="_xlnm._FilterDatabase" localSheetId="4" hidden="1">'SO.04 - Víceúčelové hřiště'!$C$87:$K$291</definedName>
    <definedName name="_xlnm.Print_Area" localSheetId="4">'SO.04 - Víceúčelové hřiště'!$C$4:$J$39,'SO.04 - Víceúčelové hřiště'!$C$45:$J$69,'SO.04 - Víceúčelové hřiště'!$C$75:$K$291</definedName>
    <definedName name="_xlnm.Print_Titles" localSheetId="4">'SO.04 - Víceúčelové hřiště'!$87:$87</definedName>
    <definedName name="_xlnm._FilterDatabase" localSheetId="5" hidden="1">'SO.05 - Hřiště pro děti'!$C$87:$K$315</definedName>
    <definedName name="_xlnm.Print_Area" localSheetId="5">'SO.05 - Hřiště pro děti'!$C$4:$J$39,'SO.05 - Hřiště pro děti'!$C$45:$J$69,'SO.05 - Hřiště pro děti'!$C$75:$K$315</definedName>
    <definedName name="_xlnm.Print_Titles" localSheetId="5">'SO.05 - Hřiště pro děti'!$87:$87</definedName>
    <definedName name="_xlnm.Print_Area" localSheetId="6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6" r="J37"/>
  <c r="J36"/>
  <c i="1" r="AY59"/>
  <c i="6" r="J35"/>
  <c i="1" r="AX59"/>
  <c i="6" r="BI314"/>
  <c r="BH314"/>
  <c r="BG314"/>
  <c r="BF314"/>
  <c r="T314"/>
  <c r="R314"/>
  <c r="P314"/>
  <c r="BK314"/>
  <c r="J314"/>
  <c r="BE314"/>
  <c r="BI311"/>
  <c r="BH311"/>
  <c r="BG311"/>
  <c r="BF311"/>
  <c r="T311"/>
  <c r="R311"/>
  <c r="P311"/>
  <c r="BK311"/>
  <c r="J311"/>
  <c r="BE311"/>
  <c r="BI308"/>
  <c r="BH308"/>
  <c r="BG308"/>
  <c r="BF308"/>
  <c r="T308"/>
  <c r="R308"/>
  <c r="P308"/>
  <c r="BK308"/>
  <c r="J308"/>
  <c r="BE308"/>
  <c r="BI306"/>
  <c r="BH306"/>
  <c r="BG306"/>
  <c r="BF306"/>
  <c r="T306"/>
  <c r="R306"/>
  <c r="P306"/>
  <c r="BK306"/>
  <c r="J306"/>
  <c r="BE306"/>
  <c r="BI302"/>
  <c r="BH302"/>
  <c r="BG302"/>
  <c r="BF302"/>
  <c r="T302"/>
  <c r="R302"/>
  <c r="P302"/>
  <c r="BK302"/>
  <c r="J302"/>
  <c r="BE302"/>
  <c r="BI299"/>
  <c r="BH299"/>
  <c r="BG299"/>
  <c r="BF299"/>
  <c r="T299"/>
  <c r="R299"/>
  <c r="P299"/>
  <c r="BK299"/>
  <c r="J299"/>
  <c r="BE299"/>
  <c r="BI296"/>
  <c r="BH296"/>
  <c r="BG296"/>
  <c r="BF296"/>
  <c r="T296"/>
  <c r="R296"/>
  <c r="P296"/>
  <c r="BK296"/>
  <c r="J296"/>
  <c r="BE296"/>
  <c r="BI294"/>
  <c r="BH294"/>
  <c r="BG294"/>
  <c r="BF294"/>
  <c r="T294"/>
  <c r="R294"/>
  <c r="P294"/>
  <c r="BK294"/>
  <c r="J294"/>
  <c r="BE294"/>
  <c r="BI292"/>
  <c r="BH292"/>
  <c r="BG292"/>
  <c r="BF292"/>
  <c r="T292"/>
  <c r="R292"/>
  <c r="P292"/>
  <c r="BK292"/>
  <c r="J292"/>
  <c r="BE292"/>
  <c r="BI289"/>
  <c r="BH289"/>
  <c r="BG289"/>
  <c r="BF289"/>
  <c r="T289"/>
  <c r="R289"/>
  <c r="P289"/>
  <c r="BK289"/>
  <c r="J289"/>
  <c r="BE289"/>
  <c r="BI287"/>
  <c r="BH287"/>
  <c r="BG287"/>
  <c r="BF287"/>
  <c r="T287"/>
  <c r="R287"/>
  <c r="P287"/>
  <c r="BK287"/>
  <c r="J287"/>
  <c r="BE287"/>
  <c r="BI284"/>
  <c r="BH284"/>
  <c r="BG284"/>
  <c r="BF284"/>
  <c r="T284"/>
  <c r="R284"/>
  <c r="P284"/>
  <c r="BK284"/>
  <c r="J284"/>
  <c r="BE284"/>
  <c r="BI281"/>
  <c r="BH281"/>
  <c r="BG281"/>
  <c r="BF281"/>
  <c r="T281"/>
  <c r="R281"/>
  <c r="P281"/>
  <c r="BK281"/>
  <c r="J281"/>
  <c r="BE281"/>
  <c r="BI277"/>
  <c r="BH277"/>
  <c r="BG277"/>
  <c r="BF277"/>
  <c r="T277"/>
  <c r="R277"/>
  <c r="P277"/>
  <c r="BK277"/>
  <c r="J277"/>
  <c r="BE277"/>
  <c r="BI273"/>
  <c r="BH273"/>
  <c r="BG273"/>
  <c r="BF273"/>
  <c r="T273"/>
  <c r="T272"/>
  <c r="R273"/>
  <c r="R272"/>
  <c r="P273"/>
  <c r="P272"/>
  <c r="BK273"/>
  <c r="BK272"/>
  <c r="J272"/>
  <c r="J273"/>
  <c r="BE273"/>
  <c r="J68"/>
  <c r="BI270"/>
  <c r="BH270"/>
  <c r="BG270"/>
  <c r="BF270"/>
  <c r="T270"/>
  <c r="R270"/>
  <c r="P270"/>
  <c r="BK270"/>
  <c r="J270"/>
  <c r="BE270"/>
  <c r="BI268"/>
  <c r="BH268"/>
  <c r="BG268"/>
  <c r="BF268"/>
  <c r="T268"/>
  <c r="R268"/>
  <c r="P268"/>
  <c r="BK268"/>
  <c r="J268"/>
  <c r="BE268"/>
  <c r="BI265"/>
  <c r="BH265"/>
  <c r="BG265"/>
  <c r="BF265"/>
  <c r="T265"/>
  <c r="R265"/>
  <c r="P265"/>
  <c r="BK265"/>
  <c r="J265"/>
  <c r="BE265"/>
  <c r="BI262"/>
  <c r="BH262"/>
  <c r="BG262"/>
  <c r="BF262"/>
  <c r="T262"/>
  <c r="R262"/>
  <c r="P262"/>
  <c r="BK262"/>
  <c r="J262"/>
  <c r="BE262"/>
  <c r="BI259"/>
  <c r="BH259"/>
  <c r="BG259"/>
  <c r="BF259"/>
  <c r="T259"/>
  <c r="R259"/>
  <c r="P259"/>
  <c r="BK259"/>
  <c r="J259"/>
  <c r="BE259"/>
  <c r="BI256"/>
  <c r="BH256"/>
  <c r="BG256"/>
  <c r="BF256"/>
  <c r="T256"/>
  <c r="R256"/>
  <c r="P256"/>
  <c r="BK256"/>
  <c r="J256"/>
  <c r="BE256"/>
  <c r="BI254"/>
  <c r="BH254"/>
  <c r="BG254"/>
  <c r="BF254"/>
  <c r="T254"/>
  <c r="R254"/>
  <c r="P254"/>
  <c r="BK254"/>
  <c r="J254"/>
  <c r="BE254"/>
  <c r="BI247"/>
  <c r="BH247"/>
  <c r="BG247"/>
  <c r="BF247"/>
  <c r="T247"/>
  <c r="R247"/>
  <c r="P247"/>
  <c r="BK247"/>
  <c r="J247"/>
  <c r="BE247"/>
  <c r="BI244"/>
  <c r="BH244"/>
  <c r="BG244"/>
  <c r="BF244"/>
  <c r="T244"/>
  <c r="R244"/>
  <c r="P244"/>
  <c r="BK244"/>
  <c r="J244"/>
  <c r="BE244"/>
  <c r="BI238"/>
  <c r="BH238"/>
  <c r="BG238"/>
  <c r="BF238"/>
  <c r="T238"/>
  <c r="R238"/>
  <c r="P238"/>
  <c r="BK238"/>
  <c r="J238"/>
  <c r="BE238"/>
  <c r="BI235"/>
  <c r="BH235"/>
  <c r="BG235"/>
  <c r="BF235"/>
  <c r="T235"/>
  <c r="R235"/>
  <c r="P235"/>
  <c r="BK235"/>
  <c r="J235"/>
  <c r="BE235"/>
  <c r="BI233"/>
  <c r="BH233"/>
  <c r="BG233"/>
  <c r="BF233"/>
  <c r="T233"/>
  <c r="R233"/>
  <c r="P233"/>
  <c r="BK233"/>
  <c r="J233"/>
  <c r="BE233"/>
  <c r="BI230"/>
  <c r="BH230"/>
  <c r="BG230"/>
  <c r="BF230"/>
  <c r="T230"/>
  <c r="R230"/>
  <c r="P230"/>
  <c r="BK230"/>
  <c r="J230"/>
  <c r="BE230"/>
  <c r="BI227"/>
  <c r="BH227"/>
  <c r="BG227"/>
  <c r="BF227"/>
  <c r="T227"/>
  <c r="R227"/>
  <c r="P227"/>
  <c r="BK227"/>
  <c r="J227"/>
  <c r="BE227"/>
  <c r="BI225"/>
  <c r="BH225"/>
  <c r="BG225"/>
  <c r="BF225"/>
  <c r="T225"/>
  <c r="R225"/>
  <c r="P225"/>
  <c r="BK225"/>
  <c r="J225"/>
  <c r="BE225"/>
  <c r="BI222"/>
  <c r="BH222"/>
  <c r="BG222"/>
  <c r="BF222"/>
  <c r="T222"/>
  <c r="R222"/>
  <c r="P222"/>
  <c r="BK222"/>
  <c r="J222"/>
  <c r="BE222"/>
  <c r="BI216"/>
  <c r="BH216"/>
  <c r="BG216"/>
  <c r="BF216"/>
  <c r="T216"/>
  <c r="R216"/>
  <c r="P216"/>
  <c r="BK216"/>
  <c r="J216"/>
  <c r="BE216"/>
  <c r="BI210"/>
  <c r="BH210"/>
  <c r="BG210"/>
  <c r="BF210"/>
  <c r="T210"/>
  <c r="R210"/>
  <c r="P210"/>
  <c r="BK210"/>
  <c r="J210"/>
  <c r="BE210"/>
  <c r="BI207"/>
  <c r="BH207"/>
  <c r="BG207"/>
  <c r="BF207"/>
  <c r="T207"/>
  <c r="T206"/>
  <c r="R207"/>
  <c r="R206"/>
  <c r="P207"/>
  <c r="P206"/>
  <c r="BK207"/>
  <c r="BK206"/>
  <c r="J206"/>
  <c r="J207"/>
  <c r="BE207"/>
  <c r="J67"/>
  <c r="BI204"/>
  <c r="BH204"/>
  <c r="BG204"/>
  <c r="BF204"/>
  <c r="T204"/>
  <c r="R204"/>
  <c r="P204"/>
  <c r="BK204"/>
  <c r="J204"/>
  <c r="BE204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78"/>
  <c r="BH178"/>
  <c r="BG178"/>
  <c r="BF178"/>
  <c r="T178"/>
  <c r="R178"/>
  <c r="P178"/>
  <c r="BK178"/>
  <c r="J178"/>
  <c r="BE178"/>
  <c r="BI173"/>
  <c r="BH173"/>
  <c r="BG173"/>
  <c r="BF173"/>
  <c r="T173"/>
  <c r="T172"/>
  <c r="R173"/>
  <c r="R172"/>
  <c r="P173"/>
  <c r="P172"/>
  <c r="BK173"/>
  <c r="BK172"/>
  <c r="J172"/>
  <c r="J173"/>
  <c r="BE173"/>
  <c r="J66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T165"/>
  <c r="R166"/>
  <c r="R165"/>
  <c r="P166"/>
  <c r="P165"/>
  <c r="BK166"/>
  <c r="BK165"/>
  <c r="J165"/>
  <c r="J166"/>
  <c r="BE166"/>
  <c r="J65"/>
  <c r="BI163"/>
  <c r="BH163"/>
  <c r="BG163"/>
  <c r="BF163"/>
  <c r="T163"/>
  <c r="R163"/>
  <c r="P163"/>
  <c r="BK163"/>
  <c r="J163"/>
  <c r="BE163"/>
  <c r="BI160"/>
  <c r="BH160"/>
  <c r="BG160"/>
  <c r="BF160"/>
  <c r="T160"/>
  <c r="R160"/>
  <c r="P160"/>
  <c r="BK160"/>
  <c r="J160"/>
  <c r="BE160"/>
  <c r="BI157"/>
  <c r="BH157"/>
  <c r="BG157"/>
  <c r="BF157"/>
  <c r="T157"/>
  <c r="R157"/>
  <c r="P157"/>
  <c r="BK157"/>
  <c r="J157"/>
  <c r="BE157"/>
  <c r="BI154"/>
  <c r="BH154"/>
  <c r="BG154"/>
  <c r="BF154"/>
  <c r="T154"/>
  <c r="R154"/>
  <c r="P154"/>
  <c r="BK154"/>
  <c r="J154"/>
  <c r="BE154"/>
  <c r="BI151"/>
  <c r="BH151"/>
  <c r="BG151"/>
  <c r="BF151"/>
  <c r="T151"/>
  <c r="R151"/>
  <c r="P151"/>
  <c r="BK151"/>
  <c r="J151"/>
  <c r="BE151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2"/>
  <c r="BH142"/>
  <c r="BG142"/>
  <c r="BF142"/>
  <c r="T142"/>
  <c r="T141"/>
  <c r="R142"/>
  <c r="R141"/>
  <c r="P142"/>
  <c r="P141"/>
  <c r="BK142"/>
  <c r="BK141"/>
  <c r="J141"/>
  <c r="J142"/>
  <c r="BE142"/>
  <c r="J64"/>
  <c r="BI139"/>
  <c r="BH139"/>
  <c r="BG139"/>
  <c r="BF139"/>
  <c r="T139"/>
  <c r="R139"/>
  <c r="P139"/>
  <c r="BK139"/>
  <c r="J139"/>
  <c r="BE139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T126"/>
  <c r="R127"/>
  <c r="R126"/>
  <c r="P127"/>
  <c r="P126"/>
  <c r="BK127"/>
  <c r="BK126"/>
  <c r="J126"/>
  <c r="J127"/>
  <c r="BE127"/>
  <c r="J63"/>
  <c r="BI125"/>
  <c r="BH125"/>
  <c r="BG125"/>
  <c r="BF125"/>
  <c r="T125"/>
  <c r="T124"/>
  <c r="R125"/>
  <c r="R124"/>
  <c r="P125"/>
  <c r="P124"/>
  <c r="BK125"/>
  <c r="BK124"/>
  <c r="J124"/>
  <c r="J125"/>
  <c r="BE125"/>
  <c r="J62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116"/>
  <c r="BH116"/>
  <c r="BG116"/>
  <c r="BF116"/>
  <c r="T116"/>
  <c r="R116"/>
  <c r="P116"/>
  <c r="BK116"/>
  <c r="J116"/>
  <c r="BE116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4"/>
  <c r="BH104"/>
  <c r="BG104"/>
  <c r="BF104"/>
  <c r="T104"/>
  <c r="R104"/>
  <c r="P104"/>
  <c r="BK104"/>
  <c r="J104"/>
  <c r="BE104"/>
  <c r="BI100"/>
  <c r="BH100"/>
  <c r="BG100"/>
  <c r="BF100"/>
  <c r="T100"/>
  <c r="R100"/>
  <c r="P100"/>
  <c r="BK100"/>
  <c r="J100"/>
  <c r="BE100"/>
  <c r="BI96"/>
  <c r="BH96"/>
  <c r="BG96"/>
  <c r="BF96"/>
  <c r="T96"/>
  <c r="R96"/>
  <c r="P96"/>
  <c r="BK96"/>
  <c r="J96"/>
  <c r="BE96"/>
  <c r="BI92"/>
  <c r="BH92"/>
  <c r="BG92"/>
  <c r="BF92"/>
  <c r="T92"/>
  <c r="R92"/>
  <c r="P92"/>
  <c r="BK92"/>
  <c r="J92"/>
  <c r="BE92"/>
  <c r="BI91"/>
  <c r="F37"/>
  <c i="1" r="BD59"/>
  <c i="6" r="BH91"/>
  <c r="F36"/>
  <c i="1" r="BC59"/>
  <c i="6" r="BG91"/>
  <c r="F35"/>
  <c i="1" r="BB59"/>
  <c i="6" r="BF91"/>
  <c r="J34"/>
  <c i="1" r="AW59"/>
  <c i="6" r="F34"/>
  <c i="1" r="BA59"/>
  <c i="6" r="T91"/>
  <c r="T90"/>
  <c r="T89"/>
  <c r="T88"/>
  <c r="R91"/>
  <c r="R90"/>
  <c r="R89"/>
  <c r="R88"/>
  <c r="P91"/>
  <c r="P90"/>
  <c r="P89"/>
  <c r="P88"/>
  <c i="1" r="AU59"/>
  <c i="6" r="BK91"/>
  <c r="BK90"/>
  <c r="J90"/>
  <c r="BK89"/>
  <c r="J89"/>
  <c r="BK88"/>
  <c r="J88"/>
  <c r="J59"/>
  <c r="J30"/>
  <c i="1" r="AG59"/>
  <c i="6" r="J91"/>
  <c r="BE91"/>
  <c r="J33"/>
  <c i="1" r="AV59"/>
  <c i="6" r="F33"/>
  <c i="1" r="AZ59"/>
  <c i="6" r="J61"/>
  <c r="J60"/>
  <c r="J84"/>
  <c r="F84"/>
  <c r="F82"/>
  <c r="E80"/>
  <c r="J54"/>
  <c r="F54"/>
  <c r="F52"/>
  <c r="E50"/>
  <c r="J39"/>
  <c r="J24"/>
  <c r="E24"/>
  <c r="J85"/>
  <c r="J55"/>
  <c r="J23"/>
  <c r="J18"/>
  <c r="E18"/>
  <c r="F85"/>
  <c r="F55"/>
  <c r="J17"/>
  <c r="J12"/>
  <c r="J82"/>
  <c r="J52"/>
  <c r="E7"/>
  <c r="E78"/>
  <c r="E48"/>
  <c i="5" r="J37"/>
  <c r="J36"/>
  <c i="1" r="AY58"/>
  <c i="5" r="J35"/>
  <c i="1" r="AX58"/>
  <c i="5" r="BI290"/>
  <c r="BH290"/>
  <c r="BG290"/>
  <c r="BF290"/>
  <c r="T290"/>
  <c r="R290"/>
  <c r="P290"/>
  <c r="BK290"/>
  <c r="J290"/>
  <c r="BE290"/>
  <c r="BI287"/>
  <c r="BH287"/>
  <c r="BG287"/>
  <c r="BF287"/>
  <c r="T287"/>
  <c r="R287"/>
  <c r="P287"/>
  <c r="BK287"/>
  <c r="J287"/>
  <c r="BE287"/>
  <c r="BI284"/>
  <c r="BH284"/>
  <c r="BG284"/>
  <c r="BF284"/>
  <c r="T284"/>
  <c r="R284"/>
  <c r="P284"/>
  <c r="BK284"/>
  <c r="J284"/>
  <c r="BE284"/>
  <c r="BI282"/>
  <c r="BH282"/>
  <c r="BG282"/>
  <c r="BF282"/>
  <c r="T282"/>
  <c r="R282"/>
  <c r="P282"/>
  <c r="BK282"/>
  <c r="J282"/>
  <c r="BE282"/>
  <c r="BI278"/>
  <c r="BH278"/>
  <c r="BG278"/>
  <c r="BF278"/>
  <c r="T278"/>
  <c r="R278"/>
  <c r="P278"/>
  <c r="BK278"/>
  <c r="J278"/>
  <c r="BE278"/>
  <c r="BI275"/>
  <c r="BH275"/>
  <c r="BG275"/>
  <c r="BF275"/>
  <c r="T275"/>
  <c r="R275"/>
  <c r="P275"/>
  <c r="BK275"/>
  <c r="J275"/>
  <c r="BE275"/>
  <c r="BI272"/>
  <c r="BH272"/>
  <c r="BG272"/>
  <c r="BF272"/>
  <c r="T272"/>
  <c r="R272"/>
  <c r="P272"/>
  <c r="BK272"/>
  <c r="J272"/>
  <c r="BE272"/>
  <c r="BI270"/>
  <c r="BH270"/>
  <c r="BG270"/>
  <c r="BF270"/>
  <c r="T270"/>
  <c r="R270"/>
  <c r="P270"/>
  <c r="BK270"/>
  <c r="J270"/>
  <c r="BE270"/>
  <c r="BI268"/>
  <c r="BH268"/>
  <c r="BG268"/>
  <c r="BF268"/>
  <c r="T268"/>
  <c r="R268"/>
  <c r="P268"/>
  <c r="BK268"/>
  <c r="J268"/>
  <c r="BE268"/>
  <c r="BI265"/>
  <c r="BH265"/>
  <c r="BG265"/>
  <c r="BF265"/>
  <c r="T265"/>
  <c r="R265"/>
  <c r="P265"/>
  <c r="BK265"/>
  <c r="J265"/>
  <c r="BE265"/>
  <c r="BI263"/>
  <c r="BH263"/>
  <c r="BG263"/>
  <c r="BF263"/>
  <c r="T263"/>
  <c r="R263"/>
  <c r="P263"/>
  <c r="BK263"/>
  <c r="J263"/>
  <c r="BE263"/>
  <c r="BI260"/>
  <c r="BH260"/>
  <c r="BG260"/>
  <c r="BF260"/>
  <c r="T260"/>
  <c r="R260"/>
  <c r="P260"/>
  <c r="BK260"/>
  <c r="J260"/>
  <c r="BE260"/>
  <c r="BI257"/>
  <c r="BH257"/>
  <c r="BG257"/>
  <c r="BF257"/>
  <c r="T257"/>
  <c r="R257"/>
  <c r="P257"/>
  <c r="BK257"/>
  <c r="J257"/>
  <c r="BE257"/>
  <c r="BI253"/>
  <c r="BH253"/>
  <c r="BG253"/>
  <c r="BF253"/>
  <c r="T253"/>
  <c r="R253"/>
  <c r="P253"/>
  <c r="BK253"/>
  <c r="J253"/>
  <c r="BE253"/>
  <c r="BI249"/>
  <c r="BH249"/>
  <c r="BG249"/>
  <c r="BF249"/>
  <c r="T249"/>
  <c r="T248"/>
  <c r="R249"/>
  <c r="R248"/>
  <c r="P249"/>
  <c r="P248"/>
  <c r="BK249"/>
  <c r="BK248"/>
  <c r="J248"/>
  <c r="J249"/>
  <c r="BE249"/>
  <c r="J68"/>
  <c r="BI246"/>
  <c r="BH246"/>
  <c r="BG246"/>
  <c r="BF246"/>
  <c r="T246"/>
  <c r="R246"/>
  <c r="P246"/>
  <c r="BK246"/>
  <c r="J246"/>
  <c r="BE246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1"/>
  <c r="BH231"/>
  <c r="BG231"/>
  <c r="BF231"/>
  <c r="T231"/>
  <c r="R231"/>
  <c r="P231"/>
  <c r="BK231"/>
  <c r="J231"/>
  <c r="BE231"/>
  <c r="BI228"/>
  <c r="BH228"/>
  <c r="BG228"/>
  <c r="BF228"/>
  <c r="T228"/>
  <c r="T227"/>
  <c r="R228"/>
  <c r="R227"/>
  <c r="P228"/>
  <c r="P227"/>
  <c r="BK228"/>
  <c r="BK227"/>
  <c r="J227"/>
  <c r="J228"/>
  <c r="BE228"/>
  <c r="J67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8"/>
  <c r="BH218"/>
  <c r="BG218"/>
  <c r="BF218"/>
  <c r="T218"/>
  <c r="R218"/>
  <c r="P218"/>
  <c r="BK218"/>
  <c r="J218"/>
  <c r="BE218"/>
  <c r="BI215"/>
  <c r="BH215"/>
  <c r="BG215"/>
  <c r="BF215"/>
  <c r="T215"/>
  <c r="R215"/>
  <c r="P215"/>
  <c r="BK215"/>
  <c r="J215"/>
  <c r="BE215"/>
  <c r="BI212"/>
  <c r="BH212"/>
  <c r="BG212"/>
  <c r="BF212"/>
  <c r="T212"/>
  <c r="R212"/>
  <c r="P212"/>
  <c r="BK212"/>
  <c r="J212"/>
  <c r="BE212"/>
  <c r="BI209"/>
  <c r="BH209"/>
  <c r="BG209"/>
  <c r="BF209"/>
  <c r="T209"/>
  <c r="R209"/>
  <c r="P209"/>
  <c r="BK209"/>
  <c r="J209"/>
  <c r="BE209"/>
  <c r="BI206"/>
  <c r="BH206"/>
  <c r="BG206"/>
  <c r="BF206"/>
  <c r="T206"/>
  <c r="T205"/>
  <c r="R206"/>
  <c r="R205"/>
  <c r="P206"/>
  <c r="P205"/>
  <c r="BK206"/>
  <c r="BK205"/>
  <c r="J205"/>
  <c r="J206"/>
  <c r="BE206"/>
  <c r="J66"/>
  <c r="BI203"/>
  <c r="BH203"/>
  <c r="BG203"/>
  <c r="BF203"/>
  <c r="T203"/>
  <c r="R203"/>
  <c r="P203"/>
  <c r="BK203"/>
  <c r="J203"/>
  <c r="BE203"/>
  <c r="BI200"/>
  <c r="BH200"/>
  <c r="BG200"/>
  <c r="BF200"/>
  <c r="T200"/>
  <c r="R200"/>
  <c r="P200"/>
  <c r="BK200"/>
  <c r="J200"/>
  <c r="BE200"/>
  <c r="BI197"/>
  <c r="BH197"/>
  <c r="BG197"/>
  <c r="BF197"/>
  <c r="T197"/>
  <c r="R197"/>
  <c r="P197"/>
  <c r="BK197"/>
  <c r="J197"/>
  <c r="BE197"/>
  <c r="BI194"/>
  <c r="BH194"/>
  <c r="BG194"/>
  <c r="BF194"/>
  <c r="T194"/>
  <c r="R194"/>
  <c r="P194"/>
  <c r="BK194"/>
  <c r="J194"/>
  <c r="BE194"/>
  <c r="BI191"/>
  <c r="BH191"/>
  <c r="BG191"/>
  <c r="BF191"/>
  <c r="T191"/>
  <c r="R191"/>
  <c r="P191"/>
  <c r="BK191"/>
  <c r="J191"/>
  <c r="BE191"/>
  <c r="BI188"/>
  <c r="BH188"/>
  <c r="BG188"/>
  <c r="BF188"/>
  <c r="T188"/>
  <c r="R188"/>
  <c r="P188"/>
  <c r="BK188"/>
  <c r="J188"/>
  <c r="BE188"/>
  <c r="BI185"/>
  <c r="BH185"/>
  <c r="BG185"/>
  <c r="BF185"/>
  <c r="T185"/>
  <c r="R185"/>
  <c r="P185"/>
  <c r="BK185"/>
  <c r="J185"/>
  <c r="BE185"/>
  <c r="BI182"/>
  <c r="BH182"/>
  <c r="BG182"/>
  <c r="BF182"/>
  <c r="T182"/>
  <c r="R182"/>
  <c r="P182"/>
  <c r="BK182"/>
  <c r="J182"/>
  <c r="BE182"/>
  <c r="BI179"/>
  <c r="BH179"/>
  <c r="BG179"/>
  <c r="BF179"/>
  <c r="T179"/>
  <c r="T178"/>
  <c r="R179"/>
  <c r="R178"/>
  <c r="P179"/>
  <c r="P178"/>
  <c r="BK179"/>
  <c r="BK178"/>
  <c r="J178"/>
  <c r="J179"/>
  <c r="BE179"/>
  <c r="J65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69"/>
  <c r="BH169"/>
  <c r="BG169"/>
  <c r="BF169"/>
  <c r="T169"/>
  <c r="R169"/>
  <c r="P169"/>
  <c r="BK169"/>
  <c r="J169"/>
  <c r="BE169"/>
  <c r="BI166"/>
  <c r="BH166"/>
  <c r="BG166"/>
  <c r="BF166"/>
  <c r="T166"/>
  <c r="R166"/>
  <c r="P166"/>
  <c r="BK166"/>
  <c r="J166"/>
  <c r="BE166"/>
  <c r="BI163"/>
  <c r="BH163"/>
  <c r="BG163"/>
  <c r="BF163"/>
  <c r="T163"/>
  <c r="R163"/>
  <c r="P163"/>
  <c r="BK163"/>
  <c r="J163"/>
  <c r="BE163"/>
  <c r="BI160"/>
  <c r="BH160"/>
  <c r="BG160"/>
  <c r="BF160"/>
  <c r="T160"/>
  <c r="R160"/>
  <c r="P160"/>
  <c r="BK160"/>
  <c r="J160"/>
  <c r="BE160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2"/>
  <c r="BH152"/>
  <c r="BG152"/>
  <c r="BF152"/>
  <c r="T152"/>
  <c r="R152"/>
  <c r="P152"/>
  <c r="BK152"/>
  <c r="J152"/>
  <c r="BE152"/>
  <c r="BI149"/>
  <c r="BH149"/>
  <c r="BG149"/>
  <c r="BF149"/>
  <c r="T149"/>
  <c r="T148"/>
  <c r="R149"/>
  <c r="R148"/>
  <c r="P149"/>
  <c r="P148"/>
  <c r="BK149"/>
  <c r="BK148"/>
  <c r="J148"/>
  <c r="J149"/>
  <c r="BE149"/>
  <c r="J64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4"/>
  <c r="BH134"/>
  <c r="BG134"/>
  <c r="BF134"/>
  <c r="T134"/>
  <c r="T133"/>
  <c r="R134"/>
  <c r="R133"/>
  <c r="P134"/>
  <c r="P133"/>
  <c r="BK134"/>
  <c r="BK133"/>
  <c r="J133"/>
  <c r="J134"/>
  <c r="BE134"/>
  <c r="J6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T128"/>
  <c r="R129"/>
  <c r="R128"/>
  <c r="P129"/>
  <c r="P128"/>
  <c r="BK129"/>
  <c r="BK128"/>
  <c r="J128"/>
  <c r="J129"/>
  <c r="BE129"/>
  <c r="J62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08"/>
  <c r="BH108"/>
  <c r="BG108"/>
  <c r="BF108"/>
  <c r="T108"/>
  <c r="R108"/>
  <c r="P108"/>
  <c r="BK108"/>
  <c r="J108"/>
  <c r="BE108"/>
  <c r="BI104"/>
  <c r="BH104"/>
  <c r="BG104"/>
  <c r="BF104"/>
  <c r="T104"/>
  <c r="R104"/>
  <c r="P104"/>
  <c r="BK104"/>
  <c r="J104"/>
  <c r="BE104"/>
  <c r="BI98"/>
  <c r="BH98"/>
  <c r="BG98"/>
  <c r="BF98"/>
  <c r="T98"/>
  <c r="R98"/>
  <c r="P98"/>
  <c r="BK98"/>
  <c r="J98"/>
  <c r="BE98"/>
  <c r="BI92"/>
  <c r="BH92"/>
  <c r="BG92"/>
  <c r="BF92"/>
  <c r="T92"/>
  <c r="R92"/>
  <c r="P92"/>
  <c r="BK92"/>
  <c r="J92"/>
  <c r="BE92"/>
  <c r="BI91"/>
  <c r="F37"/>
  <c i="1" r="BD58"/>
  <c i="5" r="BH91"/>
  <c r="F36"/>
  <c i="1" r="BC58"/>
  <c i="5" r="BG91"/>
  <c r="F35"/>
  <c i="1" r="BB58"/>
  <c i="5" r="BF91"/>
  <c r="J34"/>
  <c i="1" r="AW58"/>
  <c i="5" r="F34"/>
  <c i="1" r="BA58"/>
  <c i="5" r="T91"/>
  <c r="T90"/>
  <c r="T89"/>
  <c r="T88"/>
  <c r="R91"/>
  <c r="R90"/>
  <c r="R89"/>
  <c r="R88"/>
  <c r="P91"/>
  <c r="P90"/>
  <c r="P89"/>
  <c r="P88"/>
  <c i="1" r="AU58"/>
  <c i="5" r="BK91"/>
  <c r="BK90"/>
  <c r="J90"/>
  <c r="BK89"/>
  <c r="J89"/>
  <c r="BK88"/>
  <c r="J88"/>
  <c r="J59"/>
  <c r="J30"/>
  <c i="1" r="AG58"/>
  <c i="5" r="J91"/>
  <c r="BE91"/>
  <c r="J33"/>
  <c i="1" r="AV58"/>
  <c i="5" r="F33"/>
  <c i="1" r="AZ58"/>
  <c i="5" r="J61"/>
  <c r="J60"/>
  <c r="J84"/>
  <c r="F84"/>
  <c r="F82"/>
  <c r="E80"/>
  <c r="J54"/>
  <c r="F54"/>
  <c r="F52"/>
  <c r="E50"/>
  <c r="J39"/>
  <c r="J24"/>
  <c r="E24"/>
  <c r="J85"/>
  <c r="J55"/>
  <c r="J23"/>
  <c r="J18"/>
  <c r="E18"/>
  <c r="F85"/>
  <c r="F55"/>
  <c r="J17"/>
  <c r="J12"/>
  <c r="J82"/>
  <c r="J52"/>
  <c r="E7"/>
  <c r="E78"/>
  <c r="E48"/>
  <c i="4" r="J37"/>
  <c r="J36"/>
  <c i="1" r="AY57"/>
  <c i="4" r="J35"/>
  <c i="1" r="AX57"/>
  <c i="4" r="BI387"/>
  <c r="BH387"/>
  <c r="BG387"/>
  <c r="BF387"/>
  <c r="T387"/>
  <c r="R387"/>
  <c r="P387"/>
  <c r="BK387"/>
  <c r="J387"/>
  <c r="BE387"/>
  <c r="BI385"/>
  <c r="BH385"/>
  <c r="BG385"/>
  <c r="BF385"/>
  <c r="T385"/>
  <c r="R385"/>
  <c r="P385"/>
  <c r="BK385"/>
  <c r="J385"/>
  <c r="BE385"/>
  <c r="BI383"/>
  <c r="BH383"/>
  <c r="BG383"/>
  <c r="BF383"/>
  <c r="T383"/>
  <c r="R383"/>
  <c r="P383"/>
  <c r="BK383"/>
  <c r="J383"/>
  <c r="BE383"/>
  <c r="BI381"/>
  <c r="BH381"/>
  <c r="BG381"/>
  <c r="BF381"/>
  <c r="T381"/>
  <c r="R381"/>
  <c r="P381"/>
  <c r="BK381"/>
  <c r="J381"/>
  <c r="BE381"/>
  <c r="BI379"/>
  <c r="BH379"/>
  <c r="BG379"/>
  <c r="BF379"/>
  <c r="T379"/>
  <c r="R379"/>
  <c r="P379"/>
  <c r="BK379"/>
  <c r="J379"/>
  <c r="BE379"/>
  <c r="BI377"/>
  <c r="BH377"/>
  <c r="BG377"/>
  <c r="BF377"/>
  <c r="T377"/>
  <c r="R377"/>
  <c r="P377"/>
  <c r="BK377"/>
  <c r="J377"/>
  <c r="BE377"/>
  <c r="BI374"/>
  <c r="BH374"/>
  <c r="BG374"/>
  <c r="BF374"/>
  <c r="T374"/>
  <c r="R374"/>
  <c r="P374"/>
  <c r="BK374"/>
  <c r="J374"/>
  <c r="BE374"/>
  <c r="BI372"/>
  <c r="BH372"/>
  <c r="BG372"/>
  <c r="BF372"/>
  <c r="T372"/>
  <c r="R372"/>
  <c r="P372"/>
  <c r="BK372"/>
  <c r="J372"/>
  <c r="BE372"/>
  <c r="BI370"/>
  <c r="BH370"/>
  <c r="BG370"/>
  <c r="BF370"/>
  <c r="T370"/>
  <c r="R370"/>
  <c r="P370"/>
  <c r="BK370"/>
  <c r="J370"/>
  <c r="BE370"/>
  <c r="BI367"/>
  <c r="BH367"/>
  <c r="BG367"/>
  <c r="BF367"/>
  <c r="T367"/>
  <c r="R367"/>
  <c r="P367"/>
  <c r="BK367"/>
  <c r="J367"/>
  <c r="BE367"/>
  <c r="BI364"/>
  <c r="BH364"/>
  <c r="BG364"/>
  <c r="BF364"/>
  <c r="T364"/>
  <c r="R364"/>
  <c r="P364"/>
  <c r="BK364"/>
  <c r="J364"/>
  <c r="BE364"/>
  <c r="BI361"/>
  <c r="BH361"/>
  <c r="BG361"/>
  <c r="BF361"/>
  <c r="T361"/>
  <c r="R361"/>
  <c r="P361"/>
  <c r="BK361"/>
  <c r="J361"/>
  <c r="BE361"/>
  <c r="BI358"/>
  <c r="BH358"/>
  <c r="BG358"/>
  <c r="BF358"/>
  <c r="T358"/>
  <c r="R358"/>
  <c r="P358"/>
  <c r="BK358"/>
  <c r="J358"/>
  <c r="BE358"/>
  <c r="BI356"/>
  <c r="BH356"/>
  <c r="BG356"/>
  <c r="BF356"/>
  <c r="T356"/>
  <c r="R356"/>
  <c r="P356"/>
  <c r="BK356"/>
  <c r="J356"/>
  <c r="BE356"/>
  <c r="BI349"/>
  <c r="BH349"/>
  <c r="BG349"/>
  <c r="BF349"/>
  <c r="T349"/>
  <c r="R349"/>
  <c r="P349"/>
  <c r="BK349"/>
  <c r="J349"/>
  <c r="BE349"/>
  <c r="BI346"/>
  <c r="BH346"/>
  <c r="BG346"/>
  <c r="BF346"/>
  <c r="T346"/>
  <c r="R346"/>
  <c r="P346"/>
  <c r="BK346"/>
  <c r="J346"/>
  <c r="BE346"/>
  <c r="BI340"/>
  <c r="BH340"/>
  <c r="BG340"/>
  <c r="BF340"/>
  <c r="T340"/>
  <c r="R340"/>
  <c r="P340"/>
  <c r="BK340"/>
  <c r="J340"/>
  <c r="BE340"/>
  <c r="BI337"/>
  <c r="BH337"/>
  <c r="BG337"/>
  <c r="BF337"/>
  <c r="T337"/>
  <c r="R337"/>
  <c r="P337"/>
  <c r="BK337"/>
  <c r="J337"/>
  <c r="BE337"/>
  <c r="BI335"/>
  <c r="BH335"/>
  <c r="BG335"/>
  <c r="BF335"/>
  <c r="T335"/>
  <c r="R335"/>
  <c r="P335"/>
  <c r="BK335"/>
  <c r="J335"/>
  <c r="BE335"/>
  <c r="BI332"/>
  <c r="BH332"/>
  <c r="BG332"/>
  <c r="BF332"/>
  <c r="T332"/>
  <c r="R332"/>
  <c r="P332"/>
  <c r="BK332"/>
  <c r="J332"/>
  <c r="BE332"/>
  <c r="BI329"/>
  <c r="BH329"/>
  <c r="BG329"/>
  <c r="BF329"/>
  <c r="T329"/>
  <c r="R329"/>
  <c r="P329"/>
  <c r="BK329"/>
  <c r="J329"/>
  <c r="BE329"/>
  <c r="BI327"/>
  <c r="BH327"/>
  <c r="BG327"/>
  <c r="BF327"/>
  <c r="T327"/>
  <c r="R327"/>
  <c r="P327"/>
  <c r="BK327"/>
  <c r="J327"/>
  <c r="BE327"/>
  <c r="BI324"/>
  <c r="BH324"/>
  <c r="BG324"/>
  <c r="BF324"/>
  <c r="T324"/>
  <c r="R324"/>
  <c r="P324"/>
  <c r="BK324"/>
  <c r="J324"/>
  <c r="BE324"/>
  <c r="BI318"/>
  <c r="BH318"/>
  <c r="BG318"/>
  <c r="BF318"/>
  <c r="T318"/>
  <c r="R318"/>
  <c r="P318"/>
  <c r="BK318"/>
  <c r="J318"/>
  <c r="BE318"/>
  <c r="BI312"/>
  <c r="BH312"/>
  <c r="BG312"/>
  <c r="BF312"/>
  <c r="T312"/>
  <c r="R312"/>
  <c r="P312"/>
  <c r="BK312"/>
  <c r="J312"/>
  <c r="BE312"/>
  <c r="BI309"/>
  <c r="BH309"/>
  <c r="BG309"/>
  <c r="BF309"/>
  <c r="T309"/>
  <c r="T308"/>
  <c r="R309"/>
  <c r="R308"/>
  <c r="P309"/>
  <c r="P308"/>
  <c r="BK309"/>
  <c r="BK308"/>
  <c r="J308"/>
  <c r="J309"/>
  <c r="BE309"/>
  <c r="J69"/>
  <c r="BI306"/>
  <c r="BH306"/>
  <c r="BG306"/>
  <c r="BF306"/>
  <c r="T306"/>
  <c r="R306"/>
  <c r="P306"/>
  <c r="BK306"/>
  <c r="J306"/>
  <c r="BE306"/>
  <c r="BI304"/>
  <c r="BH304"/>
  <c r="BG304"/>
  <c r="BF304"/>
  <c r="T304"/>
  <c r="R304"/>
  <c r="P304"/>
  <c r="BK304"/>
  <c r="J304"/>
  <c r="BE304"/>
  <c r="BI302"/>
  <c r="BH302"/>
  <c r="BG302"/>
  <c r="BF302"/>
  <c r="T302"/>
  <c r="R302"/>
  <c r="P302"/>
  <c r="BK302"/>
  <c r="J302"/>
  <c r="BE302"/>
  <c r="BI300"/>
  <c r="BH300"/>
  <c r="BG300"/>
  <c r="BF300"/>
  <c r="T300"/>
  <c r="R300"/>
  <c r="P300"/>
  <c r="BK300"/>
  <c r="J300"/>
  <c r="BE300"/>
  <c r="BI298"/>
  <c r="BH298"/>
  <c r="BG298"/>
  <c r="BF298"/>
  <c r="T298"/>
  <c r="R298"/>
  <c r="P298"/>
  <c r="BK298"/>
  <c r="J298"/>
  <c r="BE298"/>
  <c r="BI296"/>
  <c r="BH296"/>
  <c r="BG296"/>
  <c r="BF296"/>
  <c r="T296"/>
  <c r="R296"/>
  <c r="P296"/>
  <c r="BK296"/>
  <c r="J296"/>
  <c r="BE296"/>
  <c r="BI294"/>
  <c r="BH294"/>
  <c r="BG294"/>
  <c r="BF294"/>
  <c r="T294"/>
  <c r="R294"/>
  <c r="P294"/>
  <c r="BK294"/>
  <c r="J294"/>
  <c r="BE294"/>
  <c r="BI292"/>
  <c r="BH292"/>
  <c r="BG292"/>
  <c r="BF292"/>
  <c r="T292"/>
  <c r="R292"/>
  <c r="P292"/>
  <c r="BK292"/>
  <c r="J292"/>
  <c r="BE292"/>
  <c r="BI289"/>
  <c r="BH289"/>
  <c r="BG289"/>
  <c r="BF289"/>
  <c r="T289"/>
  <c r="R289"/>
  <c r="P289"/>
  <c r="BK289"/>
  <c r="J289"/>
  <c r="BE289"/>
  <c r="BI286"/>
  <c r="BH286"/>
  <c r="BG286"/>
  <c r="BF286"/>
  <c r="T286"/>
  <c r="R286"/>
  <c r="P286"/>
  <c r="BK286"/>
  <c r="J286"/>
  <c r="BE286"/>
  <c r="BI283"/>
  <c r="BH283"/>
  <c r="BG283"/>
  <c r="BF283"/>
  <c r="T283"/>
  <c r="R283"/>
  <c r="P283"/>
  <c r="BK283"/>
  <c r="J283"/>
  <c r="BE283"/>
  <c r="BI280"/>
  <c r="BH280"/>
  <c r="BG280"/>
  <c r="BF280"/>
  <c r="T280"/>
  <c r="R280"/>
  <c r="P280"/>
  <c r="BK280"/>
  <c r="J280"/>
  <c r="BE280"/>
  <c r="BI278"/>
  <c r="BH278"/>
  <c r="BG278"/>
  <c r="BF278"/>
  <c r="T278"/>
  <c r="R278"/>
  <c r="P278"/>
  <c r="BK278"/>
  <c r="J278"/>
  <c r="BE278"/>
  <c r="BI271"/>
  <c r="BH271"/>
  <c r="BG271"/>
  <c r="BF271"/>
  <c r="T271"/>
  <c r="R271"/>
  <c r="P271"/>
  <c r="BK271"/>
  <c r="J271"/>
  <c r="BE271"/>
  <c r="BI268"/>
  <c r="BH268"/>
  <c r="BG268"/>
  <c r="BF268"/>
  <c r="T268"/>
  <c r="R268"/>
  <c r="P268"/>
  <c r="BK268"/>
  <c r="J268"/>
  <c r="BE268"/>
  <c r="BI262"/>
  <c r="BH262"/>
  <c r="BG262"/>
  <c r="BF262"/>
  <c r="T262"/>
  <c r="R262"/>
  <c r="P262"/>
  <c r="BK262"/>
  <c r="J262"/>
  <c r="BE262"/>
  <c r="BI259"/>
  <c r="BH259"/>
  <c r="BG259"/>
  <c r="BF259"/>
  <c r="T259"/>
  <c r="R259"/>
  <c r="P259"/>
  <c r="BK259"/>
  <c r="J259"/>
  <c r="BE259"/>
  <c r="BI257"/>
  <c r="BH257"/>
  <c r="BG257"/>
  <c r="BF257"/>
  <c r="T257"/>
  <c r="R257"/>
  <c r="P257"/>
  <c r="BK257"/>
  <c r="J257"/>
  <c r="BE257"/>
  <c r="BI254"/>
  <c r="BH254"/>
  <c r="BG254"/>
  <c r="BF254"/>
  <c r="T254"/>
  <c r="R254"/>
  <c r="P254"/>
  <c r="BK254"/>
  <c r="J254"/>
  <c r="BE254"/>
  <c r="BI251"/>
  <c r="BH251"/>
  <c r="BG251"/>
  <c r="BF251"/>
  <c r="T251"/>
  <c r="R251"/>
  <c r="P251"/>
  <c r="BK251"/>
  <c r="J251"/>
  <c r="BE251"/>
  <c r="BI249"/>
  <c r="BH249"/>
  <c r="BG249"/>
  <c r="BF249"/>
  <c r="T249"/>
  <c r="R249"/>
  <c r="P249"/>
  <c r="BK249"/>
  <c r="J249"/>
  <c r="BE249"/>
  <c r="BI245"/>
  <c r="BH245"/>
  <c r="BG245"/>
  <c r="BF245"/>
  <c r="T245"/>
  <c r="R245"/>
  <c r="P245"/>
  <c r="BK245"/>
  <c r="J245"/>
  <c r="BE245"/>
  <c r="BI238"/>
  <c r="BH238"/>
  <c r="BG238"/>
  <c r="BF238"/>
  <c r="T238"/>
  <c r="R238"/>
  <c r="P238"/>
  <c r="BK238"/>
  <c r="J238"/>
  <c r="BE238"/>
  <c r="BI231"/>
  <c r="BH231"/>
  <c r="BG231"/>
  <c r="BF231"/>
  <c r="T231"/>
  <c r="R231"/>
  <c r="P231"/>
  <c r="BK231"/>
  <c r="J231"/>
  <c r="BE231"/>
  <c r="BI228"/>
  <c r="BH228"/>
  <c r="BG228"/>
  <c r="BF228"/>
  <c r="T228"/>
  <c r="T227"/>
  <c r="R228"/>
  <c r="R227"/>
  <c r="P228"/>
  <c r="P227"/>
  <c r="BK228"/>
  <c r="BK227"/>
  <c r="J227"/>
  <c r="J228"/>
  <c r="BE228"/>
  <c r="J68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6"/>
  <c r="BH216"/>
  <c r="BG216"/>
  <c r="BF216"/>
  <c r="T216"/>
  <c r="R216"/>
  <c r="P216"/>
  <c r="BK216"/>
  <c r="J216"/>
  <c r="BE216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199"/>
  <c r="BH199"/>
  <c r="BG199"/>
  <c r="BF199"/>
  <c r="T199"/>
  <c r="R199"/>
  <c r="P199"/>
  <c r="BK199"/>
  <c r="J199"/>
  <c r="BE199"/>
  <c r="BI195"/>
  <c r="BH195"/>
  <c r="BG195"/>
  <c r="BF195"/>
  <c r="T195"/>
  <c r="R195"/>
  <c r="P195"/>
  <c r="BK195"/>
  <c r="J195"/>
  <c r="BE195"/>
  <c r="BI192"/>
  <c r="BH192"/>
  <c r="BG192"/>
  <c r="BF192"/>
  <c r="T192"/>
  <c r="R192"/>
  <c r="P192"/>
  <c r="BK192"/>
  <c r="J192"/>
  <c r="BE192"/>
  <c r="BI188"/>
  <c r="BH188"/>
  <c r="BG188"/>
  <c r="BF188"/>
  <c r="T188"/>
  <c r="R188"/>
  <c r="P188"/>
  <c r="BK188"/>
  <c r="J188"/>
  <c r="BE188"/>
  <c r="BI184"/>
  <c r="BH184"/>
  <c r="BG184"/>
  <c r="BF184"/>
  <c r="T184"/>
  <c r="R184"/>
  <c r="P184"/>
  <c r="BK184"/>
  <c r="J184"/>
  <c r="BE184"/>
  <c r="BI180"/>
  <c r="BH180"/>
  <c r="BG180"/>
  <c r="BF180"/>
  <c r="T180"/>
  <c r="T179"/>
  <c r="R180"/>
  <c r="R179"/>
  <c r="P180"/>
  <c r="P179"/>
  <c r="BK180"/>
  <c r="BK179"/>
  <c r="J179"/>
  <c r="J180"/>
  <c r="BE180"/>
  <c r="J67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58"/>
  <c r="BH158"/>
  <c r="BG158"/>
  <c r="BF158"/>
  <c r="T158"/>
  <c r="T157"/>
  <c r="R158"/>
  <c r="R157"/>
  <c r="P158"/>
  <c r="P157"/>
  <c r="BK158"/>
  <c r="BK157"/>
  <c r="J157"/>
  <c r="J158"/>
  <c r="BE158"/>
  <c r="J66"/>
  <c r="BI155"/>
  <c r="BH155"/>
  <c r="BG155"/>
  <c r="BF155"/>
  <c r="T155"/>
  <c r="T154"/>
  <c r="R155"/>
  <c r="R154"/>
  <c r="P155"/>
  <c r="P154"/>
  <c r="BK155"/>
  <c r="BK154"/>
  <c r="J154"/>
  <c r="J155"/>
  <c r="BE155"/>
  <c r="J65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6"/>
  <c r="BH146"/>
  <c r="BG146"/>
  <c r="BF146"/>
  <c r="T146"/>
  <c r="T145"/>
  <c r="R146"/>
  <c r="R145"/>
  <c r="P146"/>
  <c r="P145"/>
  <c r="BK146"/>
  <c r="BK145"/>
  <c r="J145"/>
  <c r="J146"/>
  <c r="BE146"/>
  <c r="J6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4"/>
  <c r="BH134"/>
  <c r="BG134"/>
  <c r="BF134"/>
  <c r="T134"/>
  <c r="T133"/>
  <c r="R134"/>
  <c r="R133"/>
  <c r="P134"/>
  <c r="P133"/>
  <c r="BK134"/>
  <c r="BK133"/>
  <c r="J133"/>
  <c r="J134"/>
  <c r="BE134"/>
  <c r="J63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1"/>
  <c r="BH121"/>
  <c r="BG121"/>
  <c r="BF121"/>
  <c r="T121"/>
  <c r="R121"/>
  <c r="P121"/>
  <c r="BK121"/>
  <c r="J121"/>
  <c r="BE121"/>
  <c r="BI118"/>
  <c r="BH118"/>
  <c r="BG118"/>
  <c r="BF118"/>
  <c r="T118"/>
  <c r="T117"/>
  <c r="R118"/>
  <c r="R117"/>
  <c r="P118"/>
  <c r="P117"/>
  <c r="BK118"/>
  <c r="BK117"/>
  <c r="J117"/>
  <c r="J118"/>
  <c r="BE118"/>
  <c r="J62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1"/>
  <c r="BH101"/>
  <c r="BG101"/>
  <c r="BF101"/>
  <c r="T101"/>
  <c r="R101"/>
  <c r="P101"/>
  <c r="BK101"/>
  <c r="J101"/>
  <c r="BE101"/>
  <c r="BI97"/>
  <c r="BH97"/>
  <c r="BG97"/>
  <c r="BF97"/>
  <c r="T97"/>
  <c r="R97"/>
  <c r="P97"/>
  <c r="BK97"/>
  <c r="J97"/>
  <c r="BE97"/>
  <c r="BI93"/>
  <c r="BH93"/>
  <c r="BG93"/>
  <c r="BF93"/>
  <c r="T93"/>
  <c r="R93"/>
  <c r="P93"/>
  <c r="BK93"/>
  <c r="J93"/>
  <c r="BE93"/>
  <c r="BI92"/>
  <c r="F37"/>
  <c i="1" r="BD57"/>
  <c i="4" r="BH92"/>
  <c r="F36"/>
  <c i="1" r="BC57"/>
  <c i="4" r="BG92"/>
  <c r="F35"/>
  <c i="1" r="BB57"/>
  <c i="4" r="BF92"/>
  <c r="J34"/>
  <c i="1" r="AW57"/>
  <c i="4" r="F34"/>
  <c i="1" r="BA57"/>
  <c i="4" r="T92"/>
  <c r="T91"/>
  <c r="T90"/>
  <c r="T89"/>
  <c r="R92"/>
  <c r="R91"/>
  <c r="R90"/>
  <c r="R89"/>
  <c r="P92"/>
  <c r="P91"/>
  <c r="P90"/>
  <c r="P89"/>
  <c i="1" r="AU57"/>
  <c i="4" r="BK92"/>
  <c r="BK91"/>
  <c r="J91"/>
  <c r="BK90"/>
  <c r="J90"/>
  <c r="BK89"/>
  <c r="J89"/>
  <c r="J59"/>
  <c r="J30"/>
  <c i="1" r="AG57"/>
  <c i="4" r="J92"/>
  <c r="BE92"/>
  <c r="J33"/>
  <c i="1" r="AV57"/>
  <c i="4" r="F33"/>
  <c i="1" r="AZ57"/>
  <c i="4" r="J61"/>
  <c r="J60"/>
  <c r="J85"/>
  <c r="F85"/>
  <c r="F83"/>
  <c r="E81"/>
  <c r="J54"/>
  <c r="F54"/>
  <c r="F52"/>
  <c r="E50"/>
  <c r="J39"/>
  <c r="J24"/>
  <c r="E24"/>
  <c r="J86"/>
  <c r="J55"/>
  <c r="J23"/>
  <c r="J18"/>
  <c r="E18"/>
  <c r="F86"/>
  <c r="F55"/>
  <c r="J17"/>
  <c r="J12"/>
  <c r="J83"/>
  <c r="J52"/>
  <c r="E7"/>
  <c r="E79"/>
  <c r="E48"/>
  <c i="3" r="J37"/>
  <c r="J36"/>
  <c i="1" r="AY56"/>
  <c i="3" r="J35"/>
  <c i="1" r="AX56"/>
  <c i="3" r="BI321"/>
  <c r="BH321"/>
  <c r="BG321"/>
  <c r="BF321"/>
  <c r="T321"/>
  <c r="R321"/>
  <c r="P321"/>
  <c r="BK321"/>
  <c r="J321"/>
  <c r="BE321"/>
  <c r="BI318"/>
  <c r="BH318"/>
  <c r="BG318"/>
  <c r="BF318"/>
  <c r="T318"/>
  <c r="T317"/>
  <c r="R318"/>
  <c r="R317"/>
  <c r="P318"/>
  <c r="P317"/>
  <c r="BK318"/>
  <c r="BK317"/>
  <c r="J317"/>
  <c r="J318"/>
  <c r="BE318"/>
  <c r="J74"/>
  <c r="BI315"/>
  <c r="BH315"/>
  <c r="BG315"/>
  <c r="BF315"/>
  <c r="T315"/>
  <c r="R315"/>
  <c r="P315"/>
  <c r="BK315"/>
  <c r="J315"/>
  <c r="BE315"/>
  <c r="BI313"/>
  <c r="BH313"/>
  <c r="BG313"/>
  <c r="BF313"/>
  <c r="T313"/>
  <c r="R313"/>
  <c r="P313"/>
  <c r="BK313"/>
  <c r="J313"/>
  <c r="BE313"/>
  <c r="BI309"/>
  <c r="BH309"/>
  <c r="BG309"/>
  <c r="BF309"/>
  <c r="T309"/>
  <c r="R309"/>
  <c r="P309"/>
  <c r="BK309"/>
  <c r="J309"/>
  <c r="BE309"/>
  <c r="BI306"/>
  <c r="BH306"/>
  <c r="BG306"/>
  <c r="BF306"/>
  <c r="T306"/>
  <c r="T305"/>
  <c r="R306"/>
  <c r="R305"/>
  <c r="P306"/>
  <c r="P305"/>
  <c r="BK306"/>
  <c r="BK305"/>
  <c r="J305"/>
  <c r="J306"/>
  <c r="BE306"/>
  <c r="J73"/>
  <c r="BI303"/>
  <c r="BH303"/>
  <c r="BG303"/>
  <c r="BF303"/>
  <c r="T303"/>
  <c r="R303"/>
  <c r="P303"/>
  <c r="BK303"/>
  <c r="J303"/>
  <c r="BE303"/>
  <c r="BI301"/>
  <c r="BH301"/>
  <c r="BG301"/>
  <c r="BF301"/>
  <c r="T301"/>
  <c r="R301"/>
  <c r="P301"/>
  <c r="BK301"/>
  <c r="J301"/>
  <c r="BE301"/>
  <c r="BI299"/>
  <c r="BH299"/>
  <c r="BG299"/>
  <c r="BF299"/>
  <c r="T299"/>
  <c r="R299"/>
  <c r="P299"/>
  <c r="BK299"/>
  <c r="J299"/>
  <c r="BE299"/>
  <c r="BI297"/>
  <c r="BH297"/>
  <c r="BG297"/>
  <c r="BF297"/>
  <c r="T297"/>
  <c r="R297"/>
  <c r="P297"/>
  <c r="BK297"/>
  <c r="J297"/>
  <c r="BE297"/>
  <c r="BI294"/>
  <c r="BH294"/>
  <c r="BG294"/>
  <c r="BF294"/>
  <c r="T294"/>
  <c r="T293"/>
  <c r="R294"/>
  <c r="R293"/>
  <c r="P294"/>
  <c r="P293"/>
  <c r="BK294"/>
  <c r="BK293"/>
  <c r="J293"/>
  <c r="J294"/>
  <c r="BE294"/>
  <c r="J72"/>
  <c r="BI291"/>
  <c r="BH291"/>
  <c r="BG291"/>
  <c r="BF291"/>
  <c r="T291"/>
  <c r="R291"/>
  <c r="P291"/>
  <c r="BK291"/>
  <c r="J291"/>
  <c r="BE291"/>
  <c r="BI288"/>
  <c r="BH288"/>
  <c r="BG288"/>
  <c r="BF288"/>
  <c r="T288"/>
  <c r="R288"/>
  <c r="P288"/>
  <c r="BK288"/>
  <c r="J288"/>
  <c r="BE288"/>
  <c r="BI285"/>
  <c r="BH285"/>
  <c r="BG285"/>
  <c r="BF285"/>
  <c r="T285"/>
  <c r="R285"/>
  <c r="P285"/>
  <c r="BK285"/>
  <c r="J285"/>
  <c r="BE285"/>
  <c r="BI282"/>
  <c r="BH282"/>
  <c r="BG282"/>
  <c r="BF282"/>
  <c r="T282"/>
  <c r="R282"/>
  <c r="P282"/>
  <c r="BK282"/>
  <c r="J282"/>
  <c r="BE282"/>
  <c r="BI280"/>
  <c r="BH280"/>
  <c r="BG280"/>
  <c r="BF280"/>
  <c r="T280"/>
  <c r="T279"/>
  <c r="T278"/>
  <c r="R280"/>
  <c r="R279"/>
  <c r="R278"/>
  <c r="P280"/>
  <c r="P279"/>
  <c r="P278"/>
  <c r="BK280"/>
  <c r="BK279"/>
  <c r="J279"/>
  <c r="BK278"/>
  <c r="J278"/>
  <c r="J280"/>
  <c r="BE280"/>
  <c r="J71"/>
  <c r="J70"/>
  <c r="BI276"/>
  <c r="BH276"/>
  <c r="BG276"/>
  <c r="BF276"/>
  <c r="T276"/>
  <c r="R276"/>
  <c r="P276"/>
  <c r="BK276"/>
  <c r="J276"/>
  <c r="BE276"/>
  <c r="BI274"/>
  <c r="BH274"/>
  <c r="BG274"/>
  <c r="BF274"/>
  <c r="T274"/>
  <c r="R274"/>
  <c r="P274"/>
  <c r="BK274"/>
  <c r="J274"/>
  <c r="BE274"/>
  <c r="BI272"/>
  <c r="BH272"/>
  <c r="BG272"/>
  <c r="BF272"/>
  <c r="T272"/>
  <c r="R272"/>
  <c r="P272"/>
  <c r="BK272"/>
  <c r="J272"/>
  <c r="BE272"/>
  <c r="BI269"/>
  <c r="BH269"/>
  <c r="BG269"/>
  <c r="BF269"/>
  <c r="T269"/>
  <c r="R269"/>
  <c r="P269"/>
  <c r="BK269"/>
  <c r="J269"/>
  <c r="BE269"/>
  <c r="BI265"/>
  <c r="BH265"/>
  <c r="BG265"/>
  <c r="BF265"/>
  <c r="T265"/>
  <c r="R265"/>
  <c r="P265"/>
  <c r="BK265"/>
  <c r="J265"/>
  <c r="BE265"/>
  <c r="BI261"/>
  <c r="BH261"/>
  <c r="BG261"/>
  <c r="BF261"/>
  <c r="T261"/>
  <c r="R261"/>
  <c r="P261"/>
  <c r="BK261"/>
  <c r="J261"/>
  <c r="BE261"/>
  <c r="BI257"/>
  <c r="BH257"/>
  <c r="BG257"/>
  <c r="BF257"/>
  <c r="T257"/>
  <c r="R257"/>
  <c r="P257"/>
  <c r="BK257"/>
  <c r="J257"/>
  <c r="BE257"/>
  <c r="BI253"/>
  <c r="BH253"/>
  <c r="BG253"/>
  <c r="BF253"/>
  <c r="T253"/>
  <c r="T252"/>
  <c r="R253"/>
  <c r="R252"/>
  <c r="P253"/>
  <c r="P252"/>
  <c r="BK253"/>
  <c r="BK252"/>
  <c r="J252"/>
  <c r="J253"/>
  <c r="BE253"/>
  <c r="J69"/>
  <c r="BI249"/>
  <c r="BH249"/>
  <c r="BG249"/>
  <c r="BF249"/>
  <c r="T249"/>
  <c r="R249"/>
  <c r="P249"/>
  <c r="BK249"/>
  <c r="J249"/>
  <c r="BE249"/>
  <c r="BI247"/>
  <c r="BH247"/>
  <c r="BG247"/>
  <c r="BF247"/>
  <c r="T247"/>
  <c r="R247"/>
  <c r="P247"/>
  <c r="BK247"/>
  <c r="J247"/>
  <c r="BE247"/>
  <c r="BI244"/>
  <c r="BH244"/>
  <c r="BG244"/>
  <c r="BF244"/>
  <c r="T244"/>
  <c r="R244"/>
  <c r="P244"/>
  <c r="BK244"/>
  <c r="J244"/>
  <c r="BE244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6"/>
  <c r="BH236"/>
  <c r="BG236"/>
  <c r="BF236"/>
  <c r="T236"/>
  <c r="T235"/>
  <c r="R236"/>
  <c r="R235"/>
  <c r="P236"/>
  <c r="P235"/>
  <c r="BK236"/>
  <c r="BK235"/>
  <c r="J235"/>
  <c r="J236"/>
  <c r="BE236"/>
  <c r="J68"/>
  <c r="BI233"/>
  <c r="BH233"/>
  <c r="BG233"/>
  <c r="BF233"/>
  <c r="T233"/>
  <c r="T232"/>
  <c r="R233"/>
  <c r="R232"/>
  <c r="P233"/>
  <c r="P232"/>
  <c r="BK233"/>
  <c r="BK232"/>
  <c r="J232"/>
  <c r="J233"/>
  <c r="BE233"/>
  <c r="J67"/>
  <c r="BI230"/>
  <c r="BH230"/>
  <c r="BG230"/>
  <c r="BF230"/>
  <c r="T230"/>
  <c r="R230"/>
  <c r="P230"/>
  <c r="BK230"/>
  <c r="J230"/>
  <c r="BE230"/>
  <c r="BI227"/>
  <c r="BH227"/>
  <c r="BG227"/>
  <c r="BF227"/>
  <c r="T227"/>
  <c r="R227"/>
  <c r="P227"/>
  <c r="BK227"/>
  <c r="J227"/>
  <c r="BE227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4"/>
  <c r="BH214"/>
  <c r="BG214"/>
  <c r="BF214"/>
  <c r="T214"/>
  <c r="T213"/>
  <c r="R214"/>
  <c r="R213"/>
  <c r="P214"/>
  <c r="P213"/>
  <c r="BK214"/>
  <c r="BK213"/>
  <c r="J213"/>
  <c r="J214"/>
  <c r="BE214"/>
  <c r="J66"/>
  <c r="BI211"/>
  <c r="BH211"/>
  <c r="BG211"/>
  <c r="BF211"/>
  <c r="T211"/>
  <c r="T210"/>
  <c r="R211"/>
  <c r="R210"/>
  <c r="P211"/>
  <c r="P210"/>
  <c r="BK211"/>
  <c r="BK210"/>
  <c r="J210"/>
  <c r="J211"/>
  <c r="BE211"/>
  <c r="J65"/>
  <c r="BI208"/>
  <c r="BH208"/>
  <c r="BG208"/>
  <c r="BF208"/>
  <c r="T208"/>
  <c r="T207"/>
  <c r="R208"/>
  <c r="R207"/>
  <c r="P208"/>
  <c r="P207"/>
  <c r="BK208"/>
  <c r="BK207"/>
  <c r="J207"/>
  <c r="J208"/>
  <c r="BE208"/>
  <c r="J64"/>
  <c r="BI200"/>
  <c r="BH200"/>
  <c r="BG200"/>
  <c r="BF200"/>
  <c r="T200"/>
  <c r="R200"/>
  <c r="P200"/>
  <c r="BK200"/>
  <c r="J200"/>
  <c r="BE200"/>
  <c r="BI196"/>
  <c r="BH196"/>
  <c r="BG196"/>
  <c r="BF196"/>
  <c r="T196"/>
  <c r="T195"/>
  <c r="R196"/>
  <c r="R195"/>
  <c r="P196"/>
  <c r="P195"/>
  <c r="BK196"/>
  <c r="BK195"/>
  <c r="J195"/>
  <c r="J196"/>
  <c r="BE196"/>
  <c r="J63"/>
  <c r="BI186"/>
  <c r="BH186"/>
  <c r="BG186"/>
  <c r="BF186"/>
  <c r="T186"/>
  <c r="R186"/>
  <c r="P186"/>
  <c r="BK186"/>
  <c r="J186"/>
  <c r="BE186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1"/>
  <c r="BH171"/>
  <c r="BG171"/>
  <c r="BF171"/>
  <c r="T171"/>
  <c r="R171"/>
  <c r="P171"/>
  <c r="BK171"/>
  <c r="J171"/>
  <c r="BE171"/>
  <c r="BI160"/>
  <c r="BH160"/>
  <c r="BG160"/>
  <c r="BF160"/>
  <c r="T160"/>
  <c r="R160"/>
  <c r="P160"/>
  <c r="BK160"/>
  <c r="J160"/>
  <c r="BE160"/>
  <c r="BI151"/>
  <c r="BH151"/>
  <c r="BG151"/>
  <c r="BF151"/>
  <c r="T151"/>
  <c r="T150"/>
  <c r="R151"/>
  <c r="R150"/>
  <c r="P151"/>
  <c r="P150"/>
  <c r="BK151"/>
  <c r="BK150"/>
  <c r="J150"/>
  <c r="J151"/>
  <c r="BE151"/>
  <c r="J62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8"/>
  <c r="BH118"/>
  <c r="BG118"/>
  <c r="BF118"/>
  <c r="T118"/>
  <c r="R118"/>
  <c r="P118"/>
  <c r="BK118"/>
  <c r="J118"/>
  <c r="BE118"/>
  <c r="BI114"/>
  <c r="BH114"/>
  <c r="BG114"/>
  <c r="BF114"/>
  <c r="T114"/>
  <c r="R114"/>
  <c r="P114"/>
  <c r="BK114"/>
  <c r="J114"/>
  <c r="BE114"/>
  <c r="BI110"/>
  <c r="BH110"/>
  <c r="BG110"/>
  <c r="BF110"/>
  <c r="T110"/>
  <c r="R110"/>
  <c r="P110"/>
  <c r="BK110"/>
  <c r="J110"/>
  <c r="BE110"/>
  <c r="BI106"/>
  <c r="BH106"/>
  <c r="BG106"/>
  <c r="BF106"/>
  <c r="T106"/>
  <c r="R106"/>
  <c r="P106"/>
  <c r="BK106"/>
  <c r="J106"/>
  <c r="BE106"/>
  <c r="BI102"/>
  <c r="BH102"/>
  <c r="BG102"/>
  <c r="BF102"/>
  <c r="T102"/>
  <c r="R102"/>
  <c r="P102"/>
  <c r="BK102"/>
  <c r="J102"/>
  <c r="BE102"/>
  <c r="BI98"/>
  <c r="BH98"/>
  <c r="BG98"/>
  <c r="BF98"/>
  <c r="T98"/>
  <c r="R98"/>
  <c r="P98"/>
  <c r="BK98"/>
  <c r="J98"/>
  <c r="BE98"/>
  <c r="BI97"/>
  <c r="F37"/>
  <c i="1" r="BD56"/>
  <c i="3" r="BH97"/>
  <c r="F36"/>
  <c i="1" r="BC56"/>
  <c i="3" r="BG97"/>
  <c r="F35"/>
  <c i="1" r="BB56"/>
  <c i="3" r="BF97"/>
  <c r="J34"/>
  <c i="1" r="AW56"/>
  <c i="3" r="F34"/>
  <c i="1" r="BA56"/>
  <c i="3" r="T97"/>
  <c r="T96"/>
  <c r="T95"/>
  <c r="T94"/>
  <c r="R97"/>
  <c r="R96"/>
  <c r="R95"/>
  <c r="R94"/>
  <c r="P97"/>
  <c r="P96"/>
  <c r="P95"/>
  <c r="P94"/>
  <c i="1" r="AU56"/>
  <c i="3" r="BK97"/>
  <c r="BK96"/>
  <c r="J96"/>
  <c r="BK95"/>
  <c r="J95"/>
  <c r="BK94"/>
  <c r="J94"/>
  <c r="J59"/>
  <c r="J30"/>
  <c i="1" r="AG56"/>
  <c i="3" r="J97"/>
  <c r="BE97"/>
  <c r="J33"/>
  <c i="1" r="AV56"/>
  <c i="3" r="F33"/>
  <c i="1" r="AZ56"/>
  <c i="3" r="J61"/>
  <c r="J60"/>
  <c r="J90"/>
  <c r="F90"/>
  <c r="F88"/>
  <c r="E86"/>
  <c r="J54"/>
  <c r="F54"/>
  <c r="F52"/>
  <c r="E50"/>
  <c r="J39"/>
  <c r="J24"/>
  <c r="E24"/>
  <c r="J91"/>
  <c r="J55"/>
  <c r="J23"/>
  <c r="J18"/>
  <c r="E18"/>
  <c r="F91"/>
  <c r="F55"/>
  <c r="J17"/>
  <c r="J12"/>
  <c r="J88"/>
  <c r="J52"/>
  <c r="E7"/>
  <c r="E84"/>
  <c r="E48"/>
  <c i="2" r="J37"/>
  <c r="J36"/>
  <c i="1" r="AY55"/>
  <c i="2" r="J35"/>
  <c i="1" r="AX55"/>
  <c i="2" r="BI631"/>
  <c r="BH631"/>
  <c r="BG631"/>
  <c r="BF631"/>
  <c r="T631"/>
  <c r="R631"/>
  <c r="P631"/>
  <c r="BK631"/>
  <c r="J631"/>
  <c r="BE631"/>
  <c r="BI629"/>
  <c r="BH629"/>
  <c r="BG629"/>
  <c r="BF629"/>
  <c r="T629"/>
  <c r="R629"/>
  <c r="P629"/>
  <c r="BK629"/>
  <c r="J629"/>
  <c r="BE629"/>
  <c r="BI626"/>
  <c r="BH626"/>
  <c r="BG626"/>
  <c r="BF626"/>
  <c r="T626"/>
  <c r="T625"/>
  <c r="T624"/>
  <c r="R626"/>
  <c r="R625"/>
  <c r="R624"/>
  <c r="P626"/>
  <c r="P625"/>
  <c r="P624"/>
  <c r="BK626"/>
  <c r="BK625"/>
  <c r="J625"/>
  <c r="BK624"/>
  <c r="J624"/>
  <c r="J626"/>
  <c r="BE626"/>
  <c r="J74"/>
  <c r="J73"/>
  <c r="BI622"/>
  <c r="BH622"/>
  <c r="BG622"/>
  <c r="BF622"/>
  <c r="T622"/>
  <c r="R622"/>
  <c r="P622"/>
  <c r="BK622"/>
  <c r="J622"/>
  <c r="BE622"/>
  <c r="BI619"/>
  <c r="BH619"/>
  <c r="BG619"/>
  <c r="BF619"/>
  <c r="T619"/>
  <c r="R619"/>
  <c r="P619"/>
  <c r="BK619"/>
  <c r="J619"/>
  <c r="BE619"/>
  <c r="BI616"/>
  <c r="BH616"/>
  <c r="BG616"/>
  <c r="BF616"/>
  <c r="T616"/>
  <c r="R616"/>
  <c r="P616"/>
  <c r="BK616"/>
  <c r="J616"/>
  <c r="BE616"/>
  <c r="BI614"/>
  <c r="BH614"/>
  <c r="BG614"/>
  <c r="BF614"/>
  <c r="T614"/>
  <c r="R614"/>
  <c r="P614"/>
  <c r="BK614"/>
  <c r="J614"/>
  <c r="BE614"/>
  <c r="BI610"/>
  <c r="BH610"/>
  <c r="BG610"/>
  <c r="BF610"/>
  <c r="T610"/>
  <c r="R610"/>
  <c r="P610"/>
  <c r="BK610"/>
  <c r="J610"/>
  <c r="BE610"/>
  <c r="BI607"/>
  <c r="BH607"/>
  <c r="BG607"/>
  <c r="BF607"/>
  <c r="T607"/>
  <c r="R607"/>
  <c r="P607"/>
  <c r="BK607"/>
  <c r="J607"/>
  <c r="BE607"/>
  <c r="BI604"/>
  <c r="BH604"/>
  <c r="BG604"/>
  <c r="BF604"/>
  <c r="T604"/>
  <c r="R604"/>
  <c r="P604"/>
  <c r="BK604"/>
  <c r="J604"/>
  <c r="BE604"/>
  <c r="BI602"/>
  <c r="BH602"/>
  <c r="BG602"/>
  <c r="BF602"/>
  <c r="T602"/>
  <c r="R602"/>
  <c r="P602"/>
  <c r="BK602"/>
  <c r="J602"/>
  <c r="BE602"/>
  <c r="BI600"/>
  <c r="BH600"/>
  <c r="BG600"/>
  <c r="BF600"/>
  <c r="T600"/>
  <c r="R600"/>
  <c r="P600"/>
  <c r="BK600"/>
  <c r="J600"/>
  <c r="BE600"/>
  <c r="BI598"/>
  <c r="BH598"/>
  <c r="BG598"/>
  <c r="BF598"/>
  <c r="T598"/>
  <c r="R598"/>
  <c r="P598"/>
  <c r="BK598"/>
  <c r="J598"/>
  <c r="BE598"/>
  <c r="BI595"/>
  <c r="BH595"/>
  <c r="BG595"/>
  <c r="BF595"/>
  <c r="T595"/>
  <c r="R595"/>
  <c r="P595"/>
  <c r="BK595"/>
  <c r="J595"/>
  <c r="BE595"/>
  <c r="BI593"/>
  <c r="BH593"/>
  <c r="BG593"/>
  <c r="BF593"/>
  <c r="T593"/>
  <c r="R593"/>
  <c r="P593"/>
  <c r="BK593"/>
  <c r="J593"/>
  <c r="BE593"/>
  <c r="BI591"/>
  <c r="BH591"/>
  <c r="BG591"/>
  <c r="BF591"/>
  <c r="T591"/>
  <c r="R591"/>
  <c r="P591"/>
  <c r="BK591"/>
  <c r="J591"/>
  <c r="BE591"/>
  <c r="BI588"/>
  <c r="BH588"/>
  <c r="BG588"/>
  <c r="BF588"/>
  <c r="T588"/>
  <c r="R588"/>
  <c r="P588"/>
  <c r="BK588"/>
  <c r="J588"/>
  <c r="BE588"/>
  <c r="BI585"/>
  <c r="BH585"/>
  <c r="BG585"/>
  <c r="BF585"/>
  <c r="T585"/>
  <c r="R585"/>
  <c r="P585"/>
  <c r="BK585"/>
  <c r="J585"/>
  <c r="BE585"/>
  <c r="BI582"/>
  <c r="BH582"/>
  <c r="BG582"/>
  <c r="BF582"/>
  <c r="T582"/>
  <c r="R582"/>
  <c r="P582"/>
  <c r="BK582"/>
  <c r="J582"/>
  <c r="BE582"/>
  <c r="BI578"/>
  <c r="BH578"/>
  <c r="BG578"/>
  <c r="BF578"/>
  <c r="T578"/>
  <c r="R578"/>
  <c r="P578"/>
  <c r="BK578"/>
  <c r="J578"/>
  <c r="BE578"/>
  <c r="BI574"/>
  <c r="BH574"/>
  <c r="BG574"/>
  <c r="BF574"/>
  <c r="T574"/>
  <c r="T573"/>
  <c r="R574"/>
  <c r="R573"/>
  <c r="P574"/>
  <c r="P573"/>
  <c r="BK574"/>
  <c r="BK573"/>
  <c r="J573"/>
  <c r="J574"/>
  <c r="BE574"/>
  <c r="J72"/>
  <c r="BI571"/>
  <c r="BH571"/>
  <c r="BG571"/>
  <c r="BF571"/>
  <c r="T571"/>
  <c r="R571"/>
  <c r="P571"/>
  <c r="BK571"/>
  <c r="J571"/>
  <c r="BE571"/>
  <c r="BI568"/>
  <c r="BH568"/>
  <c r="BG568"/>
  <c r="BF568"/>
  <c r="T568"/>
  <c r="R568"/>
  <c r="P568"/>
  <c r="BK568"/>
  <c r="J568"/>
  <c r="BE568"/>
  <c r="BI566"/>
  <c r="BH566"/>
  <c r="BG566"/>
  <c r="BF566"/>
  <c r="T566"/>
  <c r="R566"/>
  <c r="P566"/>
  <c r="BK566"/>
  <c r="J566"/>
  <c r="BE566"/>
  <c r="BI564"/>
  <c r="BH564"/>
  <c r="BG564"/>
  <c r="BF564"/>
  <c r="T564"/>
  <c r="R564"/>
  <c r="P564"/>
  <c r="BK564"/>
  <c r="J564"/>
  <c r="BE564"/>
  <c r="BI560"/>
  <c r="BH560"/>
  <c r="BG560"/>
  <c r="BF560"/>
  <c r="T560"/>
  <c r="R560"/>
  <c r="P560"/>
  <c r="BK560"/>
  <c r="J560"/>
  <c r="BE560"/>
  <c r="BI557"/>
  <c r="BH557"/>
  <c r="BG557"/>
  <c r="BF557"/>
  <c r="T557"/>
  <c r="R557"/>
  <c r="P557"/>
  <c r="BK557"/>
  <c r="J557"/>
  <c r="BE557"/>
  <c r="BI552"/>
  <c r="BH552"/>
  <c r="BG552"/>
  <c r="BF552"/>
  <c r="T552"/>
  <c r="R552"/>
  <c r="P552"/>
  <c r="BK552"/>
  <c r="J552"/>
  <c r="BE552"/>
  <c r="BI550"/>
  <c r="BH550"/>
  <c r="BG550"/>
  <c r="BF550"/>
  <c r="T550"/>
  <c r="R550"/>
  <c r="P550"/>
  <c r="BK550"/>
  <c r="J550"/>
  <c r="BE550"/>
  <c r="BI544"/>
  <c r="BH544"/>
  <c r="BG544"/>
  <c r="BF544"/>
  <c r="T544"/>
  <c r="R544"/>
  <c r="P544"/>
  <c r="BK544"/>
  <c r="J544"/>
  <c r="BE544"/>
  <c r="BI541"/>
  <c r="BH541"/>
  <c r="BG541"/>
  <c r="BF541"/>
  <c r="T541"/>
  <c r="R541"/>
  <c r="P541"/>
  <c r="BK541"/>
  <c r="J541"/>
  <c r="BE541"/>
  <c r="BI535"/>
  <c r="BH535"/>
  <c r="BG535"/>
  <c r="BF535"/>
  <c r="T535"/>
  <c r="R535"/>
  <c r="P535"/>
  <c r="BK535"/>
  <c r="J535"/>
  <c r="BE535"/>
  <c r="BI532"/>
  <c r="BH532"/>
  <c r="BG532"/>
  <c r="BF532"/>
  <c r="T532"/>
  <c r="R532"/>
  <c r="P532"/>
  <c r="BK532"/>
  <c r="J532"/>
  <c r="BE532"/>
  <c r="BI530"/>
  <c r="BH530"/>
  <c r="BG530"/>
  <c r="BF530"/>
  <c r="T530"/>
  <c r="R530"/>
  <c r="P530"/>
  <c r="BK530"/>
  <c r="J530"/>
  <c r="BE530"/>
  <c r="BI528"/>
  <c r="BH528"/>
  <c r="BG528"/>
  <c r="BF528"/>
  <c r="T528"/>
  <c r="R528"/>
  <c r="P528"/>
  <c r="BK528"/>
  <c r="J528"/>
  <c r="BE528"/>
  <c r="BI526"/>
  <c r="BH526"/>
  <c r="BG526"/>
  <c r="BF526"/>
  <c r="T526"/>
  <c r="R526"/>
  <c r="P526"/>
  <c r="BK526"/>
  <c r="J526"/>
  <c r="BE526"/>
  <c r="BI523"/>
  <c r="BH523"/>
  <c r="BG523"/>
  <c r="BF523"/>
  <c r="T523"/>
  <c r="R523"/>
  <c r="P523"/>
  <c r="BK523"/>
  <c r="J523"/>
  <c r="BE523"/>
  <c r="BI521"/>
  <c r="BH521"/>
  <c r="BG521"/>
  <c r="BF521"/>
  <c r="T521"/>
  <c r="R521"/>
  <c r="P521"/>
  <c r="BK521"/>
  <c r="J521"/>
  <c r="BE521"/>
  <c r="BI518"/>
  <c r="BH518"/>
  <c r="BG518"/>
  <c r="BF518"/>
  <c r="T518"/>
  <c r="R518"/>
  <c r="P518"/>
  <c r="BK518"/>
  <c r="J518"/>
  <c r="BE518"/>
  <c r="BI514"/>
  <c r="BH514"/>
  <c r="BG514"/>
  <c r="BF514"/>
  <c r="T514"/>
  <c r="R514"/>
  <c r="P514"/>
  <c r="BK514"/>
  <c r="J514"/>
  <c r="BE514"/>
  <c r="BI510"/>
  <c r="BH510"/>
  <c r="BG510"/>
  <c r="BF510"/>
  <c r="T510"/>
  <c r="T509"/>
  <c r="R510"/>
  <c r="R509"/>
  <c r="P510"/>
  <c r="P509"/>
  <c r="BK510"/>
  <c r="BK509"/>
  <c r="J509"/>
  <c r="J510"/>
  <c r="BE510"/>
  <c r="J71"/>
  <c r="BI507"/>
  <c r="BH507"/>
  <c r="BG507"/>
  <c r="BF507"/>
  <c r="T507"/>
  <c r="R507"/>
  <c r="P507"/>
  <c r="BK507"/>
  <c r="J507"/>
  <c r="BE507"/>
  <c r="BI505"/>
  <c r="BH505"/>
  <c r="BG505"/>
  <c r="BF505"/>
  <c r="T505"/>
  <c r="R505"/>
  <c r="P505"/>
  <c r="BK505"/>
  <c r="J505"/>
  <c r="BE505"/>
  <c r="BI503"/>
  <c r="BH503"/>
  <c r="BG503"/>
  <c r="BF503"/>
  <c r="T503"/>
  <c r="R503"/>
  <c r="P503"/>
  <c r="BK503"/>
  <c r="J503"/>
  <c r="BE503"/>
  <c r="BI502"/>
  <c r="BH502"/>
  <c r="BG502"/>
  <c r="BF502"/>
  <c r="T502"/>
  <c r="R502"/>
  <c r="P502"/>
  <c r="BK502"/>
  <c r="J502"/>
  <c r="BE502"/>
  <c r="BI501"/>
  <c r="BH501"/>
  <c r="BG501"/>
  <c r="BF501"/>
  <c r="T501"/>
  <c r="R501"/>
  <c r="P501"/>
  <c r="BK501"/>
  <c r="J501"/>
  <c r="BE501"/>
  <c r="BI500"/>
  <c r="BH500"/>
  <c r="BG500"/>
  <c r="BF500"/>
  <c r="T500"/>
  <c r="T499"/>
  <c r="R500"/>
  <c r="R499"/>
  <c r="P500"/>
  <c r="P499"/>
  <c r="BK500"/>
  <c r="BK499"/>
  <c r="J499"/>
  <c r="J500"/>
  <c r="BE500"/>
  <c r="J70"/>
  <c r="BI497"/>
  <c r="BH497"/>
  <c r="BG497"/>
  <c r="BF497"/>
  <c r="T497"/>
  <c r="R497"/>
  <c r="P497"/>
  <c r="BK497"/>
  <c r="J497"/>
  <c r="BE497"/>
  <c r="BI495"/>
  <c r="BH495"/>
  <c r="BG495"/>
  <c r="BF495"/>
  <c r="T495"/>
  <c r="R495"/>
  <c r="P495"/>
  <c r="BK495"/>
  <c r="J495"/>
  <c r="BE495"/>
  <c r="BI492"/>
  <c r="BH492"/>
  <c r="BG492"/>
  <c r="BF492"/>
  <c r="T492"/>
  <c r="R492"/>
  <c r="P492"/>
  <c r="BK492"/>
  <c r="J492"/>
  <c r="BE492"/>
  <c r="BI490"/>
  <c r="BH490"/>
  <c r="BG490"/>
  <c r="BF490"/>
  <c r="T490"/>
  <c r="R490"/>
  <c r="P490"/>
  <c r="BK490"/>
  <c r="J490"/>
  <c r="BE490"/>
  <c r="BI487"/>
  <c r="BH487"/>
  <c r="BG487"/>
  <c r="BF487"/>
  <c r="T487"/>
  <c r="R487"/>
  <c r="P487"/>
  <c r="BK487"/>
  <c r="J487"/>
  <c r="BE487"/>
  <c r="BI485"/>
  <c r="BH485"/>
  <c r="BG485"/>
  <c r="BF485"/>
  <c r="T485"/>
  <c r="R485"/>
  <c r="P485"/>
  <c r="BK485"/>
  <c r="J485"/>
  <c r="BE485"/>
  <c r="BI484"/>
  <c r="BH484"/>
  <c r="BG484"/>
  <c r="BF484"/>
  <c r="T484"/>
  <c r="R484"/>
  <c r="P484"/>
  <c r="BK484"/>
  <c r="J484"/>
  <c r="BE484"/>
  <c r="BI482"/>
  <c r="BH482"/>
  <c r="BG482"/>
  <c r="BF482"/>
  <c r="T482"/>
  <c r="R482"/>
  <c r="P482"/>
  <c r="BK482"/>
  <c r="J482"/>
  <c r="BE482"/>
  <c r="BI479"/>
  <c r="BH479"/>
  <c r="BG479"/>
  <c r="BF479"/>
  <c r="T479"/>
  <c r="R479"/>
  <c r="P479"/>
  <c r="BK479"/>
  <c r="J479"/>
  <c r="BE479"/>
  <c r="BI477"/>
  <c r="BH477"/>
  <c r="BG477"/>
  <c r="BF477"/>
  <c r="T477"/>
  <c r="R477"/>
  <c r="P477"/>
  <c r="BK477"/>
  <c r="J477"/>
  <c r="BE477"/>
  <c r="BI474"/>
  <c r="BH474"/>
  <c r="BG474"/>
  <c r="BF474"/>
  <c r="T474"/>
  <c r="R474"/>
  <c r="P474"/>
  <c r="BK474"/>
  <c r="J474"/>
  <c r="BE474"/>
  <c r="BI471"/>
  <c r="BH471"/>
  <c r="BG471"/>
  <c r="BF471"/>
  <c r="T471"/>
  <c r="T470"/>
  <c r="R471"/>
  <c r="R470"/>
  <c r="P471"/>
  <c r="P470"/>
  <c r="BK471"/>
  <c r="BK470"/>
  <c r="J470"/>
  <c r="J471"/>
  <c r="BE471"/>
  <c r="J69"/>
  <c r="BI468"/>
  <c r="BH468"/>
  <c r="BG468"/>
  <c r="BF468"/>
  <c r="T468"/>
  <c r="R468"/>
  <c r="P468"/>
  <c r="BK468"/>
  <c r="J468"/>
  <c r="BE468"/>
  <c r="BI466"/>
  <c r="BH466"/>
  <c r="BG466"/>
  <c r="BF466"/>
  <c r="T466"/>
  <c r="R466"/>
  <c r="P466"/>
  <c r="BK466"/>
  <c r="J466"/>
  <c r="BE466"/>
  <c r="BI464"/>
  <c r="BH464"/>
  <c r="BG464"/>
  <c r="BF464"/>
  <c r="T464"/>
  <c r="R464"/>
  <c r="P464"/>
  <c r="BK464"/>
  <c r="J464"/>
  <c r="BE464"/>
  <c r="BI462"/>
  <c r="BH462"/>
  <c r="BG462"/>
  <c r="BF462"/>
  <c r="T462"/>
  <c r="R462"/>
  <c r="P462"/>
  <c r="BK462"/>
  <c r="J462"/>
  <c r="BE462"/>
  <c r="BI459"/>
  <c r="BH459"/>
  <c r="BG459"/>
  <c r="BF459"/>
  <c r="T459"/>
  <c r="R459"/>
  <c r="P459"/>
  <c r="BK459"/>
  <c r="J459"/>
  <c r="BE459"/>
  <c r="BI456"/>
  <c r="BH456"/>
  <c r="BG456"/>
  <c r="BF456"/>
  <c r="T456"/>
  <c r="R456"/>
  <c r="P456"/>
  <c r="BK456"/>
  <c r="J456"/>
  <c r="BE456"/>
  <c r="BI453"/>
  <c r="BH453"/>
  <c r="BG453"/>
  <c r="BF453"/>
  <c r="T453"/>
  <c r="R453"/>
  <c r="P453"/>
  <c r="BK453"/>
  <c r="J453"/>
  <c r="BE453"/>
  <c r="BI450"/>
  <c r="BH450"/>
  <c r="BG450"/>
  <c r="BF450"/>
  <c r="T450"/>
  <c r="R450"/>
  <c r="P450"/>
  <c r="BK450"/>
  <c r="J450"/>
  <c r="BE450"/>
  <c r="BI447"/>
  <c r="BH447"/>
  <c r="BG447"/>
  <c r="BF447"/>
  <c r="T447"/>
  <c r="R447"/>
  <c r="P447"/>
  <c r="BK447"/>
  <c r="J447"/>
  <c r="BE447"/>
  <c r="BI444"/>
  <c r="BH444"/>
  <c r="BG444"/>
  <c r="BF444"/>
  <c r="T444"/>
  <c r="T443"/>
  <c r="R444"/>
  <c r="R443"/>
  <c r="P444"/>
  <c r="P443"/>
  <c r="BK444"/>
  <c r="BK443"/>
  <c r="J443"/>
  <c r="J444"/>
  <c r="BE444"/>
  <c r="J68"/>
  <c r="BI441"/>
  <c r="BH441"/>
  <c r="BG441"/>
  <c r="BF441"/>
  <c r="T441"/>
  <c r="R441"/>
  <c r="P441"/>
  <c r="BK441"/>
  <c r="J441"/>
  <c r="BE441"/>
  <c r="BI438"/>
  <c r="BH438"/>
  <c r="BG438"/>
  <c r="BF438"/>
  <c r="T438"/>
  <c r="R438"/>
  <c r="P438"/>
  <c r="BK438"/>
  <c r="J438"/>
  <c r="BE438"/>
  <c r="BI436"/>
  <c r="BH436"/>
  <c r="BG436"/>
  <c r="BF436"/>
  <c r="T436"/>
  <c r="R436"/>
  <c r="P436"/>
  <c r="BK436"/>
  <c r="J436"/>
  <c r="BE436"/>
  <c r="BI433"/>
  <c r="BH433"/>
  <c r="BG433"/>
  <c r="BF433"/>
  <c r="T433"/>
  <c r="R433"/>
  <c r="P433"/>
  <c r="BK433"/>
  <c r="J433"/>
  <c r="BE433"/>
  <c r="BI431"/>
  <c r="BH431"/>
  <c r="BG431"/>
  <c r="BF431"/>
  <c r="T431"/>
  <c r="R431"/>
  <c r="P431"/>
  <c r="BK431"/>
  <c r="J431"/>
  <c r="BE431"/>
  <c r="BI428"/>
  <c r="BH428"/>
  <c r="BG428"/>
  <c r="BF428"/>
  <c r="T428"/>
  <c r="R428"/>
  <c r="P428"/>
  <c r="BK428"/>
  <c r="J428"/>
  <c r="BE428"/>
  <c r="BI425"/>
  <c r="BH425"/>
  <c r="BG425"/>
  <c r="BF425"/>
  <c r="T425"/>
  <c r="R425"/>
  <c r="P425"/>
  <c r="BK425"/>
  <c r="J425"/>
  <c r="BE425"/>
  <c r="BI423"/>
  <c r="BH423"/>
  <c r="BG423"/>
  <c r="BF423"/>
  <c r="T423"/>
  <c r="R423"/>
  <c r="P423"/>
  <c r="BK423"/>
  <c r="J423"/>
  <c r="BE423"/>
  <c r="BI420"/>
  <c r="BH420"/>
  <c r="BG420"/>
  <c r="BF420"/>
  <c r="T420"/>
  <c r="R420"/>
  <c r="P420"/>
  <c r="BK420"/>
  <c r="J420"/>
  <c r="BE420"/>
  <c r="BI417"/>
  <c r="BH417"/>
  <c r="BG417"/>
  <c r="BF417"/>
  <c r="T417"/>
  <c r="R417"/>
  <c r="P417"/>
  <c r="BK417"/>
  <c r="J417"/>
  <c r="BE417"/>
  <c r="BI414"/>
  <c r="BH414"/>
  <c r="BG414"/>
  <c r="BF414"/>
  <c r="T414"/>
  <c r="R414"/>
  <c r="P414"/>
  <c r="BK414"/>
  <c r="J414"/>
  <c r="BE414"/>
  <c r="BI411"/>
  <c r="BH411"/>
  <c r="BG411"/>
  <c r="BF411"/>
  <c r="T411"/>
  <c r="R411"/>
  <c r="P411"/>
  <c r="BK411"/>
  <c r="J411"/>
  <c r="BE411"/>
  <c r="BI408"/>
  <c r="BH408"/>
  <c r="BG408"/>
  <c r="BF408"/>
  <c r="T408"/>
  <c r="R408"/>
  <c r="P408"/>
  <c r="BK408"/>
  <c r="J408"/>
  <c r="BE408"/>
  <c r="BI405"/>
  <c r="BH405"/>
  <c r="BG405"/>
  <c r="BF405"/>
  <c r="T405"/>
  <c r="R405"/>
  <c r="P405"/>
  <c r="BK405"/>
  <c r="J405"/>
  <c r="BE405"/>
  <c r="BI402"/>
  <c r="BH402"/>
  <c r="BG402"/>
  <c r="BF402"/>
  <c r="T402"/>
  <c r="R402"/>
  <c r="P402"/>
  <c r="BK402"/>
  <c r="J402"/>
  <c r="BE402"/>
  <c r="BI398"/>
  <c r="BH398"/>
  <c r="BG398"/>
  <c r="BF398"/>
  <c r="T398"/>
  <c r="R398"/>
  <c r="P398"/>
  <c r="BK398"/>
  <c r="J398"/>
  <c r="BE398"/>
  <c r="BI396"/>
  <c r="BH396"/>
  <c r="BG396"/>
  <c r="BF396"/>
  <c r="T396"/>
  <c r="R396"/>
  <c r="P396"/>
  <c r="BK396"/>
  <c r="J396"/>
  <c r="BE396"/>
  <c r="BI393"/>
  <c r="BH393"/>
  <c r="BG393"/>
  <c r="BF393"/>
  <c r="T393"/>
  <c r="R393"/>
  <c r="P393"/>
  <c r="BK393"/>
  <c r="J393"/>
  <c r="BE393"/>
  <c r="BI391"/>
  <c r="BH391"/>
  <c r="BG391"/>
  <c r="BF391"/>
  <c r="T391"/>
  <c r="R391"/>
  <c r="P391"/>
  <c r="BK391"/>
  <c r="J391"/>
  <c r="BE391"/>
  <c r="BI389"/>
  <c r="BH389"/>
  <c r="BG389"/>
  <c r="BF389"/>
  <c r="T389"/>
  <c r="R389"/>
  <c r="P389"/>
  <c r="BK389"/>
  <c r="J389"/>
  <c r="BE389"/>
  <c r="BI386"/>
  <c r="BH386"/>
  <c r="BG386"/>
  <c r="BF386"/>
  <c r="T386"/>
  <c r="R386"/>
  <c r="P386"/>
  <c r="BK386"/>
  <c r="J386"/>
  <c r="BE386"/>
  <c r="BI383"/>
  <c r="BH383"/>
  <c r="BG383"/>
  <c r="BF383"/>
  <c r="T383"/>
  <c r="R383"/>
  <c r="P383"/>
  <c r="BK383"/>
  <c r="J383"/>
  <c r="BE383"/>
  <c r="BI380"/>
  <c r="BH380"/>
  <c r="BG380"/>
  <c r="BF380"/>
  <c r="T380"/>
  <c r="R380"/>
  <c r="P380"/>
  <c r="BK380"/>
  <c r="J380"/>
  <c r="BE380"/>
  <c r="BI377"/>
  <c r="BH377"/>
  <c r="BG377"/>
  <c r="BF377"/>
  <c r="T377"/>
  <c r="R377"/>
  <c r="P377"/>
  <c r="BK377"/>
  <c r="J377"/>
  <c r="BE377"/>
  <c r="BI374"/>
  <c r="BH374"/>
  <c r="BG374"/>
  <c r="BF374"/>
  <c r="T374"/>
  <c r="R374"/>
  <c r="P374"/>
  <c r="BK374"/>
  <c r="J374"/>
  <c r="BE374"/>
  <c r="BI371"/>
  <c r="BH371"/>
  <c r="BG371"/>
  <c r="BF371"/>
  <c r="T371"/>
  <c r="R371"/>
  <c r="P371"/>
  <c r="BK371"/>
  <c r="J371"/>
  <c r="BE371"/>
  <c r="BI368"/>
  <c r="BH368"/>
  <c r="BG368"/>
  <c r="BF368"/>
  <c r="T368"/>
  <c r="R368"/>
  <c r="P368"/>
  <c r="BK368"/>
  <c r="J368"/>
  <c r="BE368"/>
  <c r="BI365"/>
  <c r="BH365"/>
  <c r="BG365"/>
  <c r="BF365"/>
  <c r="T365"/>
  <c r="R365"/>
  <c r="P365"/>
  <c r="BK365"/>
  <c r="J365"/>
  <c r="BE365"/>
  <c r="BI362"/>
  <c r="BH362"/>
  <c r="BG362"/>
  <c r="BF362"/>
  <c r="T362"/>
  <c r="R362"/>
  <c r="P362"/>
  <c r="BK362"/>
  <c r="J362"/>
  <c r="BE362"/>
  <c r="BI359"/>
  <c r="BH359"/>
  <c r="BG359"/>
  <c r="BF359"/>
  <c r="T359"/>
  <c r="R359"/>
  <c r="P359"/>
  <c r="BK359"/>
  <c r="J359"/>
  <c r="BE359"/>
  <c r="BI356"/>
  <c r="BH356"/>
  <c r="BG356"/>
  <c r="BF356"/>
  <c r="T356"/>
  <c r="R356"/>
  <c r="P356"/>
  <c r="BK356"/>
  <c r="J356"/>
  <c r="BE356"/>
  <c r="BI353"/>
  <c r="BH353"/>
  <c r="BG353"/>
  <c r="BF353"/>
  <c r="T353"/>
  <c r="R353"/>
  <c r="P353"/>
  <c r="BK353"/>
  <c r="J353"/>
  <c r="BE353"/>
  <c r="BI350"/>
  <c r="BH350"/>
  <c r="BG350"/>
  <c r="BF350"/>
  <c r="T350"/>
  <c r="R350"/>
  <c r="P350"/>
  <c r="BK350"/>
  <c r="J350"/>
  <c r="BE350"/>
  <c r="BI347"/>
  <c r="BH347"/>
  <c r="BG347"/>
  <c r="BF347"/>
  <c r="T347"/>
  <c r="R347"/>
  <c r="P347"/>
  <c r="BK347"/>
  <c r="J347"/>
  <c r="BE347"/>
  <c r="BI344"/>
  <c r="BH344"/>
  <c r="BG344"/>
  <c r="BF344"/>
  <c r="T344"/>
  <c r="R344"/>
  <c r="P344"/>
  <c r="BK344"/>
  <c r="J344"/>
  <c r="BE344"/>
  <c r="BI341"/>
  <c r="BH341"/>
  <c r="BG341"/>
  <c r="BF341"/>
  <c r="T341"/>
  <c r="R341"/>
  <c r="P341"/>
  <c r="BK341"/>
  <c r="J341"/>
  <c r="BE341"/>
  <c r="BI338"/>
  <c r="BH338"/>
  <c r="BG338"/>
  <c r="BF338"/>
  <c r="T338"/>
  <c r="R338"/>
  <c r="P338"/>
  <c r="BK338"/>
  <c r="J338"/>
  <c r="BE338"/>
  <c r="BI335"/>
  <c r="BH335"/>
  <c r="BG335"/>
  <c r="BF335"/>
  <c r="T335"/>
  <c r="T334"/>
  <c r="R335"/>
  <c r="R334"/>
  <c r="P335"/>
  <c r="P334"/>
  <c r="BK335"/>
  <c r="BK334"/>
  <c r="J334"/>
  <c r="J335"/>
  <c r="BE335"/>
  <c r="J67"/>
  <c r="BI332"/>
  <c r="BH332"/>
  <c r="BG332"/>
  <c r="BF332"/>
  <c r="T332"/>
  <c r="R332"/>
  <c r="P332"/>
  <c r="BK332"/>
  <c r="J332"/>
  <c r="BE332"/>
  <c r="BI329"/>
  <c r="BH329"/>
  <c r="BG329"/>
  <c r="BF329"/>
  <c r="T329"/>
  <c r="R329"/>
  <c r="P329"/>
  <c r="BK329"/>
  <c r="J329"/>
  <c r="BE329"/>
  <c r="BI326"/>
  <c r="BH326"/>
  <c r="BG326"/>
  <c r="BF326"/>
  <c r="T326"/>
  <c r="R326"/>
  <c r="P326"/>
  <c r="BK326"/>
  <c r="J326"/>
  <c r="BE326"/>
  <c r="BI323"/>
  <c r="BH323"/>
  <c r="BG323"/>
  <c r="BF323"/>
  <c r="T323"/>
  <c r="R323"/>
  <c r="P323"/>
  <c r="BK323"/>
  <c r="J323"/>
  <c r="BE323"/>
  <c r="BI320"/>
  <c r="BH320"/>
  <c r="BG320"/>
  <c r="BF320"/>
  <c r="T320"/>
  <c r="R320"/>
  <c r="P320"/>
  <c r="BK320"/>
  <c r="J320"/>
  <c r="BE320"/>
  <c r="BI317"/>
  <c r="BH317"/>
  <c r="BG317"/>
  <c r="BF317"/>
  <c r="T317"/>
  <c r="R317"/>
  <c r="P317"/>
  <c r="BK317"/>
  <c r="J317"/>
  <c r="BE317"/>
  <c r="BI314"/>
  <c r="BH314"/>
  <c r="BG314"/>
  <c r="BF314"/>
  <c r="T314"/>
  <c r="R314"/>
  <c r="P314"/>
  <c r="BK314"/>
  <c r="J314"/>
  <c r="BE314"/>
  <c r="BI311"/>
  <c r="BH311"/>
  <c r="BG311"/>
  <c r="BF311"/>
  <c r="T311"/>
  <c r="R311"/>
  <c r="P311"/>
  <c r="BK311"/>
  <c r="J311"/>
  <c r="BE311"/>
  <c r="BI308"/>
  <c r="BH308"/>
  <c r="BG308"/>
  <c r="BF308"/>
  <c r="T308"/>
  <c r="R308"/>
  <c r="P308"/>
  <c r="BK308"/>
  <c r="J308"/>
  <c r="BE308"/>
  <c r="BI306"/>
  <c r="BH306"/>
  <c r="BG306"/>
  <c r="BF306"/>
  <c r="T306"/>
  <c r="R306"/>
  <c r="P306"/>
  <c r="BK306"/>
  <c r="J306"/>
  <c r="BE306"/>
  <c r="BI304"/>
  <c r="BH304"/>
  <c r="BG304"/>
  <c r="BF304"/>
  <c r="T304"/>
  <c r="R304"/>
  <c r="P304"/>
  <c r="BK304"/>
  <c r="J304"/>
  <c r="BE304"/>
  <c r="BI301"/>
  <c r="BH301"/>
  <c r="BG301"/>
  <c r="BF301"/>
  <c r="T301"/>
  <c r="R301"/>
  <c r="P301"/>
  <c r="BK301"/>
  <c r="J301"/>
  <c r="BE301"/>
  <c r="BI298"/>
  <c r="BH298"/>
  <c r="BG298"/>
  <c r="BF298"/>
  <c r="T298"/>
  <c r="R298"/>
  <c r="P298"/>
  <c r="BK298"/>
  <c r="J298"/>
  <c r="BE298"/>
  <c r="BI296"/>
  <c r="BH296"/>
  <c r="BG296"/>
  <c r="BF296"/>
  <c r="T296"/>
  <c r="R296"/>
  <c r="P296"/>
  <c r="BK296"/>
  <c r="J296"/>
  <c r="BE296"/>
  <c r="BI293"/>
  <c r="BH293"/>
  <c r="BG293"/>
  <c r="BF293"/>
  <c r="T293"/>
  <c r="R293"/>
  <c r="P293"/>
  <c r="BK293"/>
  <c r="J293"/>
  <c r="BE293"/>
  <c r="BI291"/>
  <c r="BH291"/>
  <c r="BG291"/>
  <c r="BF291"/>
  <c r="T291"/>
  <c r="T290"/>
  <c r="R291"/>
  <c r="R290"/>
  <c r="P291"/>
  <c r="P290"/>
  <c r="BK291"/>
  <c r="BK290"/>
  <c r="J290"/>
  <c r="J291"/>
  <c r="BE291"/>
  <c r="J66"/>
  <c r="BI288"/>
  <c r="BH288"/>
  <c r="BG288"/>
  <c r="BF288"/>
  <c r="T288"/>
  <c r="T287"/>
  <c r="R288"/>
  <c r="R287"/>
  <c r="P288"/>
  <c r="P287"/>
  <c r="BK288"/>
  <c r="BK287"/>
  <c r="J287"/>
  <c r="J288"/>
  <c r="BE288"/>
  <c r="J65"/>
  <c r="BI285"/>
  <c r="BH285"/>
  <c r="BG285"/>
  <c r="BF285"/>
  <c r="T285"/>
  <c r="R285"/>
  <c r="P285"/>
  <c r="BK285"/>
  <c r="J285"/>
  <c r="BE285"/>
  <c r="BI282"/>
  <c r="BH282"/>
  <c r="BG282"/>
  <c r="BF282"/>
  <c r="T282"/>
  <c r="R282"/>
  <c r="P282"/>
  <c r="BK282"/>
  <c r="J282"/>
  <c r="BE282"/>
  <c r="BI280"/>
  <c r="BH280"/>
  <c r="BG280"/>
  <c r="BF280"/>
  <c r="T280"/>
  <c r="R280"/>
  <c r="P280"/>
  <c r="BK280"/>
  <c r="J280"/>
  <c r="BE280"/>
  <c r="BI278"/>
  <c r="BH278"/>
  <c r="BG278"/>
  <c r="BF278"/>
  <c r="T278"/>
  <c r="R278"/>
  <c r="P278"/>
  <c r="BK278"/>
  <c r="J278"/>
  <c r="BE278"/>
  <c r="BI277"/>
  <c r="BH277"/>
  <c r="BG277"/>
  <c r="BF277"/>
  <c r="T277"/>
  <c r="T276"/>
  <c r="R277"/>
  <c r="R276"/>
  <c r="P277"/>
  <c r="P276"/>
  <c r="BK277"/>
  <c r="BK276"/>
  <c r="J276"/>
  <c r="J277"/>
  <c r="BE277"/>
  <c r="J64"/>
  <c r="BI273"/>
  <c r="BH273"/>
  <c r="BG273"/>
  <c r="BF273"/>
  <c r="T273"/>
  <c r="R273"/>
  <c r="P273"/>
  <c r="BK273"/>
  <c r="J273"/>
  <c r="BE273"/>
  <c r="BI270"/>
  <c r="BH270"/>
  <c r="BG270"/>
  <c r="BF270"/>
  <c r="T270"/>
  <c r="R270"/>
  <c r="P270"/>
  <c r="BK270"/>
  <c r="J270"/>
  <c r="BE270"/>
  <c r="BI268"/>
  <c r="BH268"/>
  <c r="BG268"/>
  <c r="BF268"/>
  <c r="T268"/>
  <c r="R268"/>
  <c r="P268"/>
  <c r="BK268"/>
  <c r="J268"/>
  <c r="BE268"/>
  <c r="BI265"/>
  <c r="BH265"/>
  <c r="BG265"/>
  <c r="BF265"/>
  <c r="T265"/>
  <c r="R265"/>
  <c r="P265"/>
  <c r="BK265"/>
  <c r="J265"/>
  <c r="BE265"/>
  <c r="BI262"/>
  <c r="BH262"/>
  <c r="BG262"/>
  <c r="BF262"/>
  <c r="T262"/>
  <c r="R262"/>
  <c r="P262"/>
  <c r="BK262"/>
  <c r="J262"/>
  <c r="BE262"/>
  <c r="BI260"/>
  <c r="BH260"/>
  <c r="BG260"/>
  <c r="BF260"/>
  <c r="T260"/>
  <c r="R260"/>
  <c r="P260"/>
  <c r="BK260"/>
  <c r="J260"/>
  <c r="BE260"/>
  <c r="BI257"/>
  <c r="BH257"/>
  <c r="BG257"/>
  <c r="BF257"/>
  <c r="T257"/>
  <c r="R257"/>
  <c r="P257"/>
  <c r="BK257"/>
  <c r="J257"/>
  <c r="BE257"/>
  <c r="BI255"/>
  <c r="BH255"/>
  <c r="BG255"/>
  <c r="BF255"/>
  <c r="T255"/>
  <c r="R255"/>
  <c r="P255"/>
  <c r="BK255"/>
  <c r="J255"/>
  <c r="BE255"/>
  <c r="BI250"/>
  <c r="BH250"/>
  <c r="BG250"/>
  <c r="BF250"/>
  <c r="T250"/>
  <c r="R250"/>
  <c r="P250"/>
  <c r="BK250"/>
  <c r="J250"/>
  <c r="BE250"/>
  <c r="BI246"/>
  <c r="BH246"/>
  <c r="BG246"/>
  <c r="BF246"/>
  <c r="T246"/>
  <c r="R246"/>
  <c r="P246"/>
  <c r="BK246"/>
  <c r="J246"/>
  <c r="BE246"/>
  <c r="BI242"/>
  <c r="BH242"/>
  <c r="BG242"/>
  <c r="BF242"/>
  <c r="T242"/>
  <c r="R242"/>
  <c r="P242"/>
  <c r="BK242"/>
  <c r="J242"/>
  <c r="BE242"/>
  <c r="BI238"/>
  <c r="BH238"/>
  <c r="BG238"/>
  <c r="BF238"/>
  <c r="T238"/>
  <c r="R238"/>
  <c r="P238"/>
  <c r="BK238"/>
  <c r="J238"/>
  <c r="BE238"/>
  <c r="BI234"/>
  <c r="BH234"/>
  <c r="BG234"/>
  <c r="BF234"/>
  <c r="T234"/>
  <c r="R234"/>
  <c r="P234"/>
  <c r="BK234"/>
  <c r="J234"/>
  <c r="BE234"/>
  <c r="BI231"/>
  <c r="BH231"/>
  <c r="BG231"/>
  <c r="BF231"/>
  <c r="T231"/>
  <c r="R231"/>
  <c r="P231"/>
  <c r="BK231"/>
  <c r="J231"/>
  <c r="BE231"/>
  <c r="BI228"/>
  <c r="BH228"/>
  <c r="BG228"/>
  <c r="BF228"/>
  <c r="T228"/>
  <c r="R228"/>
  <c r="P228"/>
  <c r="BK228"/>
  <c r="J228"/>
  <c r="BE228"/>
  <c r="BI225"/>
  <c r="BH225"/>
  <c r="BG225"/>
  <c r="BF225"/>
  <c r="T225"/>
  <c r="R225"/>
  <c r="P225"/>
  <c r="BK225"/>
  <c r="J225"/>
  <c r="BE225"/>
  <c r="BI222"/>
  <c r="BH222"/>
  <c r="BG222"/>
  <c r="BF222"/>
  <c r="T222"/>
  <c r="R222"/>
  <c r="P222"/>
  <c r="BK222"/>
  <c r="J222"/>
  <c r="BE222"/>
  <c r="BI216"/>
  <c r="BH216"/>
  <c r="BG216"/>
  <c r="BF216"/>
  <c r="T216"/>
  <c r="R216"/>
  <c r="P216"/>
  <c r="BK216"/>
  <c r="J216"/>
  <c r="BE216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5"/>
  <c r="BH195"/>
  <c r="BG195"/>
  <c r="BF195"/>
  <c r="T195"/>
  <c r="R195"/>
  <c r="P195"/>
  <c r="BK195"/>
  <c r="J195"/>
  <c r="BE195"/>
  <c r="BI192"/>
  <c r="BH192"/>
  <c r="BG192"/>
  <c r="BF192"/>
  <c r="T192"/>
  <c r="R192"/>
  <c r="P192"/>
  <c r="BK192"/>
  <c r="J192"/>
  <c r="BE192"/>
  <c r="BI187"/>
  <c r="BH187"/>
  <c r="BG187"/>
  <c r="BF187"/>
  <c r="T187"/>
  <c r="R187"/>
  <c r="P187"/>
  <c r="BK187"/>
  <c r="J187"/>
  <c r="BE187"/>
  <c r="BI184"/>
  <c r="BH184"/>
  <c r="BG184"/>
  <c r="BF184"/>
  <c r="T184"/>
  <c r="R184"/>
  <c r="P184"/>
  <c r="BK184"/>
  <c r="J184"/>
  <c r="BE184"/>
  <c r="BI181"/>
  <c r="BH181"/>
  <c r="BG181"/>
  <c r="BF181"/>
  <c r="T181"/>
  <c r="R181"/>
  <c r="P181"/>
  <c r="BK181"/>
  <c r="J181"/>
  <c r="BE181"/>
  <c r="BI178"/>
  <c r="BH178"/>
  <c r="BG178"/>
  <c r="BF178"/>
  <c r="T178"/>
  <c r="R178"/>
  <c r="P178"/>
  <c r="BK178"/>
  <c r="J178"/>
  <c r="BE178"/>
  <c r="BI175"/>
  <c r="BH175"/>
  <c r="BG175"/>
  <c r="BF175"/>
  <c r="T175"/>
  <c r="R175"/>
  <c r="P175"/>
  <c r="BK175"/>
  <c r="J175"/>
  <c r="BE175"/>
  <c r="BI172"/>
  <c r="BH172"/>
  <c r="BG172"/>
  <c r="BF172"/>
  <c r="T172"/>
  <c r="R172"/>
  <c r="P172"/>
  <c r="BK172"/>
  <c r="J172"/>
  <c r="BE172"/>
  <c r="BI169"/>
  <c r="BH169"/>
  <c r="BG169"/>
  <c r="BF169"/>
  <c r="T169"/>
  <c r="R169"/>
  <c r="P169"/>
  <c r="BK169"/>
  <c r="J169"/>
  <c r="BE169"/>
  <c r="BI166"/>
  <c r="BH166"/>
  <c r="BG166"/>
  <c r="BF166"/>
  <c r="T166"/>
  <c r="T165"/>
  <c r="R166"/>
  <c r="R165"/>
  <c r="P166"/>
  <c r="P165"/>
  <c r="BK166"/>
  <c r="BK165"/>
  <c r="J165"/>
  <c r="J166"/>
  <c r="BE166"/>
  <c r="J63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T146"/>
  <c r="R147"/>
  <c r="R146"/>
  <c r="P147"/>
  <c r="P146"/>
  <c r="BK147"/>
  <c r="BK146"/>
  <c r="J146"/>
  <c r="J147"/>
  <c r="BE147"/>
  <c r="J62"/>
  <c r="BI144"/>
  <c r="BH144"/>
  <c r="BG144"/>
  <c r="BF144"/>
  <c r="T144"/>
  <c r="R144"/>
  <c r="P144"/>
  <c r="BK144"/>
  <c r="J144"/>
  <c r="BE144"/>
  <c r="BI141"/>
  <c r="BH141"/>
  <c r="BG141"/>
  <c r="BF141"/>
  <c r="T141"/>
  <c r="R141"/>
  <c r="P141"/>
  <c r="BK141"/>
  <c r="J141"/>
  <c r="BE141"/>
  <c r="BI136"/>
  <c r="BH136"/>
  <c r="BG136"/>
  <c r="BF136"/>
  <c r="T136"/>
  <c r="R136"/>
  <c r="P136"/>
  <c r="BK136"/>
  <c r="J136"/>
  <c r="BE136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4"/>
  <c r="BH124"/>
  <c r="BG124"/>
  <c r="BF124"/>
  <c r="T124"/>
  <c r="R124"/>
  <c r="P124"/>
  <c r="BK124"/>
  <c r="J124"/>
  <c r="BE124"/>
  <c r="BI120"/>
  <c r="BH120"/>
  <c r="BG120"/>
  <c r="BF120"/>
  <c r="T120"/>
  <c r="R120"/>
  <c r="P120"/>
  <c r="BK120"/>
  <c r="J120"/>
  <c r="BE120"/>
  <c r="BI113"/>
  <c r="BH113"/>
  <c r="BG113"/>
  <c r="BF113"/>
  <c r="T113"/>
  <c r="R113"/>
  <c r="P113"/>
  <c r="BK113"/>
  <c r="J113"/>
  <c r="BE113"/>
  <c r="BI106"/>
  <c r="BH106"/>
  <c r="BG106"/>
  <c r="BF106"/>
  <c r="T106"/>
  <c r="R106"/>
  <c r="P106"/>
  <c r="BK106"/>
  <c r="J106"/>
  <c r="BE106"/>
  <c r="BI102"/>
  <c r="BH102"/>
  <c r="BG102"/>
  <c r="BF102"/>
  <c r="T102"/>
  <c r="R102"/>
  <c r="P102"/>
  <c r="BK102"/>
  <c r="J102"/>
  <c r="BE102"/>
  <c r="BI98"/>
  <c r="BH98"/>
  <c r="BG98"/>
  <c r="BF98"/>
  <c r="T98"/>
  <c r="R98"/>
  <c r="P98"/>
  <c r="BK98"/>
  <c r="J98"/>
  <c r="BE98"/>
  <c r="BI97"/>
  <c r="F37"/>
  <c i="1" r="BD55"/>
  <c i="2" r="BH97"/>
  <c r="F36"/>
  <c i="1" r="BC55"/>
  <c i="2" r="BG97"/>
  <c r="F35"/>
  <c i="1" r="BB55"/>
  <c i="2" r="BF97"/>
  <c r="J34"/>
  <c i="1" r="AW55"/>
  <c i="2" r="F34"/>
  <c i="1" r="BA55"/>
  <c i="2" r="T97"/>
  <c r="T96"/>
  <c r="T95"/>
  <c r="T94"/>
  <c r="R97"/>
  <c r="R96"/>
  <c r="R95"/>
  <c r="R94"/>
  <c r="P97"/>
  <c r="P96"/>
  <c r="P95"/>
  <c r="P94"/>
  <c i="1" r="AU55"/>
  <c i="2" r="BK97"/>
  <c r="BK96"/>
  <c r="J96"/>
  <c r="BK95"/>
  <c r="J95"/>
  <c r="BK94"/>
  <c r="J94"/>
  <c r="J59"/>
  <c r="J30"/>
  <c i="1" r="AG55"/>
  <c i="2" r="J97"/>
  <c r="BE97"/>
  <c r="J33"/>
  <c i="1" r="AV55"/>
  <c i="2" r="F33"/>
  <c i="1" r="AZ55"/>
  <c i="2" r="J61"/>
  <c r="J60"/>
  <c r="J90"/>
  <c r="F90"/>
  <c r="F88"/>
  <c r="E86"/>
  <c r="J54"/>
  <c r="F54"/>
  <c r="F52"/>
  <c r="E50"/>
  <c r="J39"/>
  <c r="J24"/>
  <c r="E24"/>
  <c r="J91"/>
  <c r="J55"/>
  <c r="J23"/>
  <c r="J18"/>
  <c r="E18"/>
  <c r="F91"/>
  <c r="F55"/>
  <c r="J17"/>
  <c r="J12"/>
  <c r="J88"/>
  <c r="J52"/>
  <c r="E7"/>
  <c r="E84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9"/>
  <c r="AN59"/>
  <c r="AT58"/>
  <c r="AN58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<sst xmlns="http://schemas.openxmlformats.org/spreadsheetml/2006/main">
  <si>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</si>
  <si>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</si>
  <si>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</si>
  <si>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</si>
  <si>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</si>
  <si>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{4c71ec85-f79a-425b-b467-b7a7b1bb3bd9}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</si>
  <si>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</si>
  <si>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</si>
  <si>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</si>
  <si>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</si>
  <si>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</si>
  <si>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</si>
  <si>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</si>
  <si>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</si>
  <si>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PROV503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</si>
  <si>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</si>
  <si>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</si>
  <si>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sportovního stadionu ZŠ R.Frimla</t>
  </si>
  <si>
    <t>KSO:</t>
  </si>
  <si>
    <t/>
  </si>
  <si>
    <t>CC-CZ:</t>
  </si>
  <si>
    <t>Místo:</t>
  </si>
  <si>
    <t>Trutnov</t>
  </si>
  <si>
    <t>Datum:</t>
  </si>
  <si>
    <t>5. 12. 2019</t>
  </si>
  <si>
    <t>Zadavatel:</t>
  </si>
  <si>
    <t>IČ:</t>
  </si>
  <si>
    <t>Město Trutnov</t>
  </si>
  <si>
    <t>DIČ:</t>
  </si>
  <si>
    <t>Uchazeč:</t>
  </si>
  <si>
    <t>Vyplň údaj</t>
  </si>
  <si>
    <t>Projektant:</t>
  </si>
  <si>
    <t>PROVOD s.r.o.</t>
  </si>
  <si>
    <t>True</t>
  </si>
  <si>
    <t>Zpracovatel:</t>
  </si>
  <si>
    <t xml:space="preserve"> </t>
  </si>
  <si>
    <t>Poznámka:</t>
  </si>
  <si>
    <t>Soupis prací je sestaven za využití položek Cenové soustavy ÚRS. Cenové a technické podmínky položek Cenové soustavy ÚRS, které nejsou uvedeny v soupisu prací (tzv.úvodní části katalogů), jsou neomezeně dálkově k dispozici na www.cs-urs.cz. Položky, které nemají ve sloupci "Cenová soustava" 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</si>
  <si>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</si>
  <si>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</si>
  <si>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</si>
  <si>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</si>
  <si>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</si>
  <si>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</si>
  <si>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</si>
  <si>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</si>
  <si>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</si>
  <si>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</si>
  <si>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</si>
  <si>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</si>
  <si>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</si>
  <si>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</si>
  <si>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</si>
  <si>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</si>
  <si>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</si>
  <si>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</si>
  <si>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</si>
  <si>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</si>
  <si>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</si>
  <si>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</si>
  <si>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</si>
  <si>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</si>
  <si>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</si>
  <si>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</si>
  <si>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</si>
  <si>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</si>
  <si>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</si>
  <si>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</si>
  <si>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</si>
  <si>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</si>
  <si>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</si>
  <si>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</si>
  <si>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</si>
  <si>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</si>
  <si>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</si>
  <si>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</si>
  <si>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</si>
  <si>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SO.01</t>
  </si>
  <si>
    <t>Stadion</t>
  </si>
  <si>
    <t>STA</t>
  </si>
  <si>
    <t>1</t>
  </si>
  <si>
    <t>{1737fbdb-753d-4feb-8827-eae495fa0d9d}</t>
  </si>
  <si>
    <t>2</t>
  </si>
  <si>
    <t>SO.02</t>
  </si>
  <si>
    <t>Zastřešená tribuna</t>
  </si>
  <si>
    <t>{39d85ed5-9451-4c84-a977-3e6b48ec2334}</t>
  </si>
  <si>
    <t>SO.03</t>
  </si>
  <si>
    <t>Objekt sociálního zařízení</t>
  </si>
  <si>
    <t>{7f917860-1c79-45f0-83f6-0eab9e9cb7a9}</t>
  </si>
  <si>
    <t>SO.04</t>
  </si>
  <si>
    <t>Víceúčelové hřiště</t>
  </si>
  <si>
    <t>{6c214c76-9485-4bda-b36c-867ae8587a7d}</t>
  </si>
  <si>
    <t>SO.05</t>
  </si>
  <si>
    <t>Hřiště pro děti</t>
  </si>
  <si>
    <t>{eeafe7d1-8868-469e-9e33-31460aaddc4b}</t>
  </si>
  <si>
    <t>KRYCÍ LIST SOUPISU PRACÍ</t>
  </si>
  <si>
    <t>Objekt:</t>
  </si>
  <si>
    <t>SO.01 - Stadion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</si>
  <si>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</si>
  <si>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</si>
  <si>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</si>
  <si>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</si>
  <si>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</si>
  <si>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</si>
  <si>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95 - Různé dokončovací konstrukce a práce pozemních staveb</t>
  </si>
  <si>
    <t xml:space="preserve">    95s - Sanace opěrné zdi</t>
  </si>
  <si>
    <t xml:space="preserve">    96 - Bourání konstrukcí</t>
  </si>
  <si>
    <t xml:space="preserve">    99 - Přesun hmot</t>
  </si>
  <si>
    <t xml:space="preserve">    KB - Komunikace-bourání</t>
  </si>
  <si>
    <t xml:space="preserve">    KS - Komunikace-sportovní povrch</t>
  </si>
  <si>
    <t xml:space="preserve">    K - Komunikace-dlažba</t>
  </si>
  <si>
    <t xml:space="preserve">    OPL - Oplocení</t>
  </si>
  <si>
    <t xml:space="preserve">    KAN - Kanalizace</t>
  </si>
  <si>
    <t xml:space="preserve">    TEP - Teplovod</t>
  </si>
  <si>
    <t xml:space="preserve">    DRE - Drenáž</t>
  </si>
  <si>
    <t>PSV - Práce a dodávky PSV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</si>
  <si>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</si>
  <si>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</si>
  <si>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</si>
  <si>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</si>
  <si>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</si>
  <si>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</si>
  <si>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</si>
  <si>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</si>
  <si>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</si>
  <si>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</si>
  <si>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</si>
  <si>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</si>
  <si>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</si>
  <si>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</si>
  <si>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</si>
  <si>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</si>
  <si>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</si>
  <si>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</si>
  <si>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</si>
  <si>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1-SO01vyt</t>
  </si>
  <si>
    <t>Vytýčení stávajících podzemních inženýrských sítí</t>
  </si>
  <si>
    <t>kmpl</t>
  </si>
  <si>
    <t>4</t>
  </si>
  <si>
    <t>-416777945</t>
  </si>
  <si>
    <t>131201101</t>
  </si>
  <si>
    <t>Hloubení jam nezapažených v hornině tř. 3 objemu do 100 m3</t>
  </si>
  <si>
    <t>m3</t>
  </si>
  <si>
    <t>CS ÚRS 2019 02</t>
  </si>
  <si>
    <t>409230522</t>
  </si>
  <si>
    <t>PP</t>
  </si>
  <si>
    <t>Hloubení nezapažených jam a zářezů s urovnáním dna do předepsaného profilu a spádu v hornině tř. 3 do 100 m3</t>
  </si>
  <si>
    <t>VV</t>
  </si>
  <si>
    <t>hornina tř.3 - 50%</t>
  </si>
  <si>
    <t>"doskočiště" 9,00*2,85*0,60 *0,50</t>
  </si>
  <si>
    <t>3</t>
  </si>
  <si>
    <t>131301101</t>
  </si>
  <si>
    <t>Hloubení jam nezapažených v hornině tř. 4 objemu do 100 m3</t>
  </si>
  <si>
    <t>753093540</t>
  </si>
  <si>
    <t>Hloubení nezapažených jam a zářezů s urovnáním dna do předepsaného profilu a spádu v hornině tř. 4 do 100 m3</t>
  </si>
  <si>
    <t>hornina tř.4 - 50%</t>
  </si>
  <si>
    <t>122202202</t>
  </si>
  <si>
    <t>Odkopávky a prokopávky nezapažené pro silnice objemu do 1000 m3 v hornině tř. 3</t>
  </si>
  <si>
    <t>668359474</t>
  </si>
  <si>
    <t>Odkopávky a prokopávky nezapažené pro silnice s přemístěním výkopku v příčných profilech na vzdálenost do 15 m nebo s naložením na dopravní prostředek v hornině tř. 3 přes 100 do 1 000 m3</t>
  </si>
  <si>
    <t>"hřiště na malou kopanou" 2265,00*0,30 *0,50</t>
  </si>
  <si>
    <t>"plocha za bránou-sektor pro skok vysoký" 431,00*0,38</t>
  </si>
  <si>
    <t>"chodník" 317,00*0,25 *0,50</t>
  </si>
  <si>
    <t>Součet</t>
  </si>
  <si>
    <t>5</t>
  </si>
  <si>
    <t>122302202</t>
  </si>
  <si>
    <t>Odkopávky a prokopávky nezapažené pro silnice objemu do 1000 m3 v hornině tř. 4</t>
  </si>
  <si>
    <t>-1928230700</t>
  </si>
  <si>
    <t>Odkopávky a prokopávky nezapažené pro silnice s přemístěním výkopku v příčných profilech na vzdálenost do 15 m nebo s naložením na dopravní prostředek v hornině tř. 4 přes 100 do 1 000 m3</t>
  </si>
  <si>
    <t>6</t>
  </si>
  <si>
    <t>133201101</t>
  </si>
  <si>
    <t>Hloubení šachet v hornině tř. 3 objemu do 100 m3</t>
  </si>
  <si>
    <t>7819706</t>
  </si>
  <si>
    <t>Hloubení zapažených i nezapažených šachet s případným nutným přemístěním výkopku ve výkopišti v hornině tř. 3 do 100 m3</t>
  </si>
  <si>
    <t>"oplocení" 0,60*0,60*1,00*9*2 *0,50</t>
  </si>
  <si>
    <t>7</t>
  </si>
  <si>
    <t>133301101</t>
  </si>
  <si>
    <t>Hloubení šachet v hornině tř. 4 objemu do 100 m3</t>
  </si>
  <si>
    <t>-1415083418</t>
  </si>
  <si>
    <t>Hloubení zapažených i nezapažených šachet s případným nutným přemístěním výkopku ve výkopišti v hornině tř. 4 do 100 m3</t>
  </si>
  <si>
    <t>8</t>
  </si>
  <si>
    <t>162501102</t>
  </si>
  <si>
    <t>Vodorovné přemístění do 3000 m výkopku/sypaniny z horniny tř. 1 až 4</t>
  </si>
  <si>
    <t>-1262728807</t>
  </si>
  <si>
    <t>Vodorovné přemístění výkopku nebo sypaniny po suchu na obvyklém dopravním prostředku, bez naložení výkopku, avšak se složením bez rozhrnutí z horniny tř. 1 až 4 na vzdálenost přes 2 500 do 3 000 m</t>
  </si>
  <si>
    <t>(7,695+543,155+3,24)*2</t>
  </si>
  <si>
    <t>9</t>
  </si>
  <si>
    <t>167101102</t>
  </si>
  <si>
    <t>Nakládání výkopku z hornin tř. 1 až 4 přes 100 m3</t>
  </si>
  <si>
    <t>1914144819</t>
  </si>
  <si>
    <t>Nakládání, skládání a překládání neulehlého výkopku nebo sypaniny nakládání, množství přes 100 m3, z hornin tř. 1 až 4</t>
  </si>
  <si>
    <t>10</t>
  </si>
  <si>
    <t>171201211.1</t>
  </si>
  <si>
    <t>Poplatek za uložení stavebního odpadu - zeminy a kameniva na skládce</t>
  </si>
  <si>
    <t>t</t>
  </si>
  <si>
    <t>1957761065</t>
  </si>
  <si>
    <t>Poplatek za uložení stavebního odpadu na skládce (skládkovné) zeminy a kameniva zatříděného do Katalogu odpadů pod kódem 170 504</t>
  </si>
  <si>
    <t>1108,18*1,80</t>
  </si>
  <si>
    <t>11</t>
  </si>
  <si>
    <t>181301103</t>
  </si>
  <si>
    <t>Rozprostření ornice tl vrstvy do 200 mm pl do 500 m2 v rovině nebo ve svahu do 1:5</t>
  </si>
  <si>
    <t>m2</t>
  </si>
  <si>
    <t>-1782723231</t>
  </si>
  <si>
    <t>Rozprostření a urovnání ornice v rovině nebo ve svahu sklonu do 1:5 při souvislé ploše do 500 m2, tl. vrstvy přes 150 do 200 mm</t>
  </si>
  <si>
    <t>"sektor pro vrh koulí (po odstranění škváry)" 128,00</t>
  </si>
  <si>
    <t>"podél obrubníků" 40,00</t>
  </si>
  <si>
    <t>12</t>
  </si>
  <si>
    <t>M</t>
  </si>
  <si>
    <t>10364101</t>
  </si>
  <si>
    <t xml:space="preserve">zemina pro terénní úpravy -  ornice</t>
  </si>
  <si>
    <t>-935918760</t>
  </si>
  <si>
    <t>168,00*0,20*1,80</t>
  </si>
  <si>
    <t>13</t>
  </si>
  <si>
    <t>181411</t>
  </si>
  <si>
    <t>Založení trávníku v rovině vč.dodávky travního semene</t>
  </si>
  <si>
    <t>985268352</t>
  </si>
  <si>
    <t>Založení trávníku vč.dodávky travního semene</t>
  </si>
  <si>
    <t>95</t>
  </si>
  <si>
    <t>Různé dokončovací konstrukce a práce pozemních staveb</t>
  </si>
  <si>
    <t>14</t>
  </si>
  <si>
    <t>bra</t>
  </si>
  <si>
    <t>Fotbalová brána stabilní 3,0x2,0m</t>
  </si>
  <si>
    <t>ks</t>
  </si>
  <si>
    <t>1295708100</t>
  </si>
  <si>
    <t>kos</t>
  </si>
  <si>
    <t>Demontáž odpadkového koše, vč.zpětné montáže</t>
  </si>
  <si>
    <t>-199653763</t>
  </si>
  <si>
    <t>16</t>
  </si>
  <si>
    <t>odraz</t>
  </si>
  <si>
    <t>Odrazové břevno 120x20x10cm (dodávka+montáž)</t>
  </si>
  <si>
    <t>-375125492</t>
  </si>
  <si>
    <t>"doskočiště" 1</t>
  </si>
  <si>
    <t>17</t>
  </si>
  <si>
    <t>zar</t>
  </si>
  <si>
    <t>Zarážecí břevno 121x11-30cm (dodávka+montáž)</t>
  </si>
  <si>
    <t>-1536672521</t>
  </si>
  <si>
    <t>18</t>
  </si>
  <si>
    <t>obru</t>
  </si>
  <si>
    <t>Obruč z ocelové pásoviny 70/6mm, do kruhu-délka 6,70m (dodávka+montáž)</t>
  </si>
  <si>
    <t>kg</t>
  </si>
  <si>
    <t>114066765</t>
  </si>
  <si>
    <t>"sektor pro vrh koulí" 25,00</t>
  </si>
  <si>
    <t>19</t>
  </si>
  <si>
    <t>vybavskok</t>
  </si>
  <si>
    <t>Vybavení sektoru pro skok vysoký</t>
  </si>
  <si>
    <t>546312389</t>
  </si>
  <si>
    <t xml:space="preserve">-pojízdná ocelová konstrukce 200x340cm pod doskočiště a dřevěný rošt </t>
  </si>
  <si>
    <t xml:space="preserve">-žíněnka pro skok vysoký SC 200x170x60cm, EXTERIER </t>
  </si>
  <si>
    <t xml:space="preserve">-spojovací plachta rozm. 200x340x60cm </t>
  </si>
  <si>
    <t xml:space="preserve">-plachta nepromokavá krycí pro doskočiště (exterier) </t>
  </si>
  <si>
    <t xml:space="preserve">-stojany pro skok vysoký, ocelové </t>
  </si>
  <si>
    <t xml:space="preserve">-laťka laminátová 4m </t>
  </si>
  <si>
    <t xml:space="preserve">-měřič výšky laťky pro skok vysoký </t>
  </si>
  <si>
    <t xml:space="preserve">-cvičná guma na skok vysoký </t>
  </si>
  <si>
    <t>95s</t>
  </si>
  <si>
    <t>Sanace opěrné zdi</t>
  </si>
  <si>
    <t>20</t>
  </si>
  <si>
    <t>978036191</t>
  </si>
  <si>
    <t>Otlučení (osekání) cementových omítek vnějších ploch v rozsahu do 100 %</t>
  </si>
  <si>
    <t>1400226302</t>
  </si>
  <si>
    <t>Otlučení cementových omítek vnějších ploch s vyškrabáním spar zdiva a s očištěním povrchu, v rozsahu přes 80 do 100 %</t>
  </si>
  <si>
    <t>"čelo konzoly" 29,00*0,47</t>
  </si>
  <si>
    <t>985112112R</t>
  </si>
  <si>
    <t>Odsekání degradovaného betonu stěn s dočištěním k obnažení betonářské výztuže a jejím ručním očištěním</t>
  </si>
  <si>
    <t>381569342</t>
  </si>
  <si>
    <t>22</t>
  </si>
  <si>
    <t>985112132R</t>
  </si>
  <si>
    <t>Odsekání degradovaného betonu rubu kleneb a podlah s dočištěním k obnažení betonářské výztuže a jejím ručním očištěním</t>
  </si>
  <si>
    <t>-1272672389</t>
  </si>
  <si>
    <t>"povrchová vrstva chodníku" 29,00*1,00</t>
  </si>
  <si>
    <t>23</t>
  </si>
  <si>
    <t>985131111R</t>
  </si>
  <si>
    <t>Očištění ploch stěn a podlah</t>
  </si>
  <si>
    <t>-1571913697</t>
  </si>
  <si>
    <t>13,63+29,00</t>
  </si>
  <si>
    <t>24</t>
  </si>
  <si>
    <t>985321112</t>
  </si>
  <si>
    <t>Ochranný nátěr výztuže na cementové bázi rubu kleneb a podlah 1 vrstva tl 1 mm</t>
  </si>
  <si>
    <t>-1290168449</t>
  </si>
  <si>
    <t>Ochranný nátěr betonářské výztuže 1 vrstva tloušťky 1 mm na cementové bázi rubu kleneb a podlah</t>
  </si>
  <si>
    <t>25</t>
  </si>
  <si>
    <t>985321111</t>
  </si>
  <si>
    <t>Ochranný nátěr výztuže na cementové bázi stěn, líce kleneb a podhledů 1 vrstva tl 1 mm</t>
  </si>
  <si>
    <t>-153901440</t>
  </si>
  <si>
    <t>Ochranný nátěr betonářské výztuže 1 vrstva tloušťky 1 mm na cementové bázi stěn, líce kleneb a podhledů</t>
  </si>
  <si>
    <t>26</t>
  </si>
  <si>
    <t>985323111R</t>
  </si>
  <si>
    <t>Spojovací můstek reprofilovaného betonu akrylátový (dodávka+montáž)</t>
  </si>
  <si>
    <t>736163992</t>
  </si>
  <si>
    <t>27</t>
  </si>
  <si>
    <t>985311113R</t>
  </si>
  <si>
    <t>Reprofilace stěn sanační maltou na cementové bázi s příměsí akrylového polymeru a polypropylenových vláken, vč.provlhčování a otření (dodávka+montáž)</t>
  </si>
  <si>
    <t>1636161703</t>
  </si>
  <si>
    <t>"zazdívky dutin" 1,08*1,80*2</t>
  </si>
  <si>
    <t>28</t>
  </si>
  <si>
    <t>985311311R</t>
  </si>
  <si>
    <t>Reprofilace podlah sanační maltou na cementové bázi s příměsí akrylového polymeru a polypropylenových vláken, vč.provlhčování a otření (dodávka+montáž)</t>
  </si>
  <si>
    <t>53412073</t>
  </si>
  <si>
    <t>29</t>
  </si>
  <si>
    <t>985312114</t>
  </si>
  <si>
    <t>Stěrka k vyrovnání betonových ploch stěn tl 5 mm</t>
  </si>
  <si>
    <t>-1107528473</t>
  </si>
  <si>
    <t>Stěrka k vyrovnání ploch reprofilovaného betonu stěn, tloušťky do 5 mm</t>
  </si>
  <si>
    <t>30</t>
  </si>
  <si>
    <t>949101111</t>
  </si>
  <si>
    <t>Lešení pomocné pro objekty pozemních staveb s lešeňovou podlahou v do 1,9 m zatížení do 150 kg/m2</t>
  </si>
  <si>
    <t>-2056345489</t>
  </si>
  <si>
    <t>Lešení pomocné pracovní pro objekty pozemních staveb pro zatížení do 150 kg/m2, o výšce lešeňové podlahy do 1,9 m</t>
  </si>
  <si>
    <t>31</t>
  </si>
  <si>
    <t>711113117R</t>
  </si>
  <si>
    <t>Hydroizolace vodorovná z dvoukomponentní těsnící stěrky na bázi cementu modifikovaného synt.polymery a mikrosilikou,s obsahem jemných plniv a spec.přísad, která musí splňovat požadavky EN 1504-2 pro povrchovou ochranu betonu, vč.penetrace (dodávka+montáž)</t>
  </si>
  <si>
    <t>1766279895</t>
  </si>
  <si>
    <t>32</t>
  </si>
  <si>
    <t>767-SO01-01</t>
  </si>
  <si>
    <t>Ocelová pásovina 80/6mm přivařená ke stojinám stávajících nosníků I16 (dodávka+výroba+montáž)</t>
  </si>
  <si>
    <t>1822215660</t>
  </si>
  <si>
    <t>33</t>
  </si>
  <si>
    <t>953961214</t>
  </si>
  <si>
    <t>Kotvy chemickou patronou M 16 hl 125 mm do betonu, ŽB nebo kamene s vyvrtáním otvoru</t>
  </si>
  <si>
    <t>kus</t>
  </si>
  <si>
    <t>-1614679881</t>
  </si>
  <si>
    <t>Kotvy chemické s vyvrtáním otvoru do betonu, železobetonu nebo tvrdého kamene chemická patrona, velikost M 16, hloubka 125 mm</t>
  </si>
  <si>
    <t>"ocelová pásovina" 4</t>
  </si>
  <si>
    <t>34</t>
  </si>
  <si>
    <t>953965131</t>
  </si>
  <si>
    <t>Kotevní šroub pro chemické kotvy M 16 dl 190 mm</t>
  </si>
  <si>
    <t>-1546431365</t>
  </si>
  <si>
    <t>Kotvy chemické s vyvrtáním otvoru kotevní šrouby pro chemické kotvy, velikost M 16, délka 190 mm</t>
  </si>
  <si>
    <t>35</t>
  </si>
  <si>
    <t>985131211R</t>
  </si>
  <si>
    <t>Očištění ploch zámečnických konstrukcí otryskáním na kvalitu Sa2, drsnost dle Rugotestu No3</t>
  </si>
  <si>
    <t>1359743714</t>
  </si>
  <si>
    <t>P</t>
  </si>
  <si>
    <t>Poznámka k položce:_x000d_
1. V cenách jsou započteny i náklady na dodání všech hmot._x000d_
2. V cenách očištění ploch pískem jsou započteny i náklady smetení písku dohromady nebo naložení na dopravní prostředek.</t>
  </si>
  <si>
    <t>"stávající I nosníky" 2,00</t>
  </si>
  <si>
    <t>36</t>
  </si>
  <si>
    <t>783334201R</t>
  </si>
  <si>
    <t>Nátěr zámečnických konstrukcí antikorozním nátěrovým systémem (alkydový, epoxidový, polyuretanový) pro vnější agresivitu prostředí C3 s požadovanou vysokou životností (tj. dle ČSN EN ISO 12 944-5, více než 15 let) (dodávka+montáž)</t>
  </si>
  <si>
    <t>889260646</t>
  </si>
  <si>
    <t>Poznámka k položce:_x000d_
Na površích otryskaných na kov budou provedeny dvě vrtsvy, první v tloušťce 100 μm, druhá v tloušťce 120 μm. Vrstvy budou barevně odlišeny.</t>
  </si>
  <si>
    <t>"ocel.pásovina 80/6" 2,50</t>
  </si>
  <si>
    <t>37</t>
  </si>
  <si>
    <t>-1396038660</t>
  </si>
  <si>
    <t>"opěrná zeď z krabic.prvků" 29,00*1,65</t>
  </si>
  <si>
    <t>38</t>
  </si>
  <si>
    <t>985132111R</t>
  </si>
  <si>
    <t>Očištění ploch podhledů</t>
  </si>
  <si>
    <t>759483221</t>
  </si>
  <si>
    <t>"podhled konzoly" 29,00*0,90</t>
  </si>
  <si>
    <t>39</t>
  </si>
  <si>
    <t>985231111R1</t>
  </si>
  <si>
    <t>Oprava spar ve stěnách mezi prefabrikáty, vč.odstranění původní výplně a vyčištění (dodávka+montáž)</t>
  </si>
  <si>
    <t>m</t>
  </si>
  <si>
    <t>40536625</t>
  </si>
  <si>
    <t>"opěrná zeď z krabic.prvků" 1,50*8</t>
  </si>
  <si>
    <t>40</t>
  </si>
  <si>
    <t>985231111R2</t>
  </si>
  <si>
    <t>Oprava spar v podhledech mezi prefabrikáty, vč.odstranění původní výplně a vyčištění (dodávka+montáž)</t>
  </si>
  <si>
    <t>-1305505726</t>
  </si>
  <si>
    <t>"podhled konzoly" 29,00*3</t>
  </si>
  <si>
    <t>41</t>
  </si>
  <si>
    <t>132212101</t>
  </si>
  <si>
    <t>Hloubení rýh š do 600 mm ručním nebo pneum nářadím v soudržných horninách tř. 3</t>
  </si>
  <si>
    <t>1405282572</t>
  </si>
  <si>
    <t>Hloubení zapažených i nezapažených rýh šířky do 600 mm ručním nebo pneumatickým nářadím s urovnáním dna do předepsaného profilu a spádu v horninách tř. 3 soudržných</t>
  </si>
  <si>
    <t>"pro zazdívku dutin" 3,00 *0,50</t>
  </si>
  <si>
    <t>42</t>
  </si>
  <si>
    <t>132312101</t>
  </si>
  <si>
    <t>Hloubení rýh š do 600 mm ručním nebo pneum nářadím v soudržných horninách tř. 4</t>
  </si>
  <si>
    <t>-805789095</t>
  </si>
  <si>
    <t>Hloubení zapažených i nezapažených rýh šířky do 600 mm ručním nebo pneumatickým nářadím s urovnáním dna do předepsaného profilu a spádu v horninách tř. 4 soudržných</t>
  </si>
  <si>
    <t>43</t>
  </si>
  <si>
    <t>132212201</t>
  </si>
  <si>
    <t>Hloubení rýh š přes 600 do 2000 mm ručním nebo pneum nářadím v soudržných horninách tř. 3</t>
  </si>
  <si>
    <t>1849007185</t>
  </si>
  <si>
    <t>Hloubení zapažených i nezapažených rýh šířky přes 600 do 2 000 mm ručním nebo pneumatickým nářadím s urovnáním dna do předepsaného profilu a spádu v horninách tř. 3 soudržných</t>
  </si>
  <si>
    <t>"pro zazdívku dutin" 8,00 *0,50</t>
  </si>
  <si>
    <t>44</t>
  </si>
  <si>
    <t>132312201</t>
  </si>
  <si>
    <t>Hloubení rýh š přes 600 do 2000 mm ručním nebo pneum nářadím v soudržných horninách tř. 4</t>
  </si>
  <si>
    <t>-1666012601</t>
  </si>
  <si>
    <t>Hloubení zapažených i nezapažených rýh šířky přes 600 do 2 000 mm ručním nebo pneumatickým nářadím s urovnáním dna do předepsaného profilu a spádu v horninách tř. 4 soudržných</t>
  </si>
  <si>
    <t>45</t>
  </si>
  <si>
    <t>162701105</t>
  </si>
  <si>
    <t>Vodorovné přemístění do 10000 m výkopku/sypaniny z horniny tř. 1 až 4</t>
  </si>
  <si>
    <t>-217212277</t>
  </si>
  <si>
    <t>Vodorovné přemístění výkopku nebo sypaniny po suchu na obvyklém dopravním prostředku, bez naložení výkopku, avšak se složením bez rozhrnutí z horniny tř. 1 až 4 na vzdálenost přes 9 000 do 10 000 m</t>
  </si>
  <si>
    <t>"výkop" (1,50+4,00)*2</t>
  </si>
  <si>
    <t>"zásyp" -8,00</t>
  </si>
  <si>
    <t>46</t>
  </si>
  <si>
    <t>167101101</t>
  </si>
  <si>
    <t>Nakládání výkopku z hornin tř. 1 až 4 do 100 m3</t>
  </si>
  <si>
    <t>-2070449426</t>
  </si>
  <si>
    <t>Nakládání, skládání a překládání neulehlého výkopku nebo sypaniny nakládání, množství do 100 m3, z hornin tř. 1 až 4</t>
  </si>
  <si>
    <t>47</t>
  </si>
  <si>
    <t>1040215855</t>
  </si>
  <si>
    <t>3,00*1,80</t>
  </si>
  <si>
    <t>48</t>
  </si>
  <si>
    <t>174101101</t>
  </si>
  <si>
    <t>Zásyp jam, šachet rýh nebo kolem objektů sypaninou se zhutněním</t>
  </si>
  <si>
    <t>-909340924</t>
  </si>
  <si>
    <t>Zásyp sypaninou z jakékoliv horniny s uložením výkopku ve vrstvách se zhutněním jam, šachet, rýh nebo kolem objektů v těchto vykopávkách</t>
  </si>
  <si>
    <t>49</t>
  </si>
  <si>
    <t>274313611</t>
  </si>
  <si>
    <t>Základové pásy z betonu tř. C 16/20</t>
  </si>
  <si>
    <t>168036691</t>
  </si>
  <si>
    <t>Základy z betonu prostého pasy betonu kamenem neprokládaného tř. C 16/20</t>
  </si>
  <si>
    <t>"pod zazdívku dutin" 1,05*0,60*0,90*2</t>
  </si>
  <si>
    <t>50</t>
  </si>
  <si>
    <t>274351121</t>
  </si>
  <si>
    <t>Zřízení bednění základových pasů rovného</t>
  </si>
  <si>
    <t>1465947614</t>
  </si>
  <si>
    <t>Bednění základů pasů rovné zřízení</t>
  </si>
  <si>
    <t>1,05*0,90*2</t>
  </si>
  <si>
    <t>51</t>
  </si>
  <si>
    <t>274351122</t>
  </si>
  <si>
    <t>Odstranění bednění základových pasů rovného</t>
  </si>
  <si>
    <t>-278802002</t>
  </si>
  <si>
    <t>Bednění základů pasů rovné odstranění</t>
  </si>
  <si>
    <t>52</t>
  </si>
  <si>
    <t>311271129</t>
  </si>
  <si>
    <t>Zdivo z cihel betonových 290x140x65 mm na maltu M15</t>
  </si>
  <si>
    <t>1874374739</t>
  </si>
  <si>
    <t>Zdivo z cihel betonových s plně promaltovanými styčnými sparami, rozměr 290x140x65 mm, na cementovou maltu M15</t>
  </si>
  <si>
    <t>"zazdívka dutin" 1,05*1,80*0,45*2</t>
  </si>
  <si>
    <t>53</t>
  </si>
  <si>
    <t>312311911</t>
  </si>
  <si>
    <t>Výplňová zeď z betonu prostého tř. C 16/20</t>
  </si>
  <si>
    <t>701374500</t>
  </si>
  <si>
    <t>Nadzákladové zdi z betonu prostého výplňové bez zvláštních nároků na vliv prostředí tř. C 16/20</t>
  </si>
  <si>
    <t>"za zazdívkou dutin" 2,00</t>
  </si>
  <si>
    <t>96</t>
  </si>
  <si>
    <t>Bourání konstrukcí</t>
  </si>
  <si>
    <t>54</t>
  </si>
  <si>
    <t>bra_b</t>
  </si>
  <si>
    <t>Odstranění fotbalové brány, vč.odvozu a likvidace</t>
  </si>
  <si>
    <t>386774647</t>
  </si>
  <si>
    <t>55</t>
  </si>
  <si>
    <t>997013111</t>
  </si>
  <si>
    <t>Vnitrostaveništní doprava suti a vybouraných hmot pro budovy v do 6 m s použitím mechanizace</t>
  </si>
  <si>
    <t>-6488334</t>
  </si>
  <si>
    <t>Vnitrostaveništní doprava suti a vybouraných hmot vodorovně do 50 m svisle s použitím mechanizace pro budovy a haly výšky do 6 m</t>
  </si>
  <si>
    <t>56</t>
  </si>
  <si>
    <t>997013511</t>
  </si>
  <si>
    <t>Odvoz suti a vybouraných hmot z meziskládky na skládku do 1 km s naložením a se složením</t>
  </si>
  <si>
    <t>-1196394592</t>
  </si>
  <si>
    <t>Odvoz suti a vybouraných hmot z meziskládky na skládku s naložením a se složením, na vzdálenost do 1 km</t>
  </si>
  <si>
    <t>57</t>
  </si>
  <si>
    <t>997013509</t>
  </si>
  <si>
    <t>Příplatek k odvozu suti a vybouraných hmot na skládku ZKD 1 km přes 1 km</t>
  </si>
  <si>
    <t>1247721499</t>
  </si>
  <si>
    <t>Odvoz suti a vybouraných hmot na skládku nebo meziskládku se složením, na vzdálenost Příplatek k ceně za každý další i započatý 1 km přes 1 km</t>
  </si>
  <si>
    <t>3,888*2 'Přepočtené koeficientem množství</t>
  </si>
  <si>
    <t>58</t>
  </si>
  <si>
    <t>997013831.1</t>
  </si>
  <si>
    <t>Poplatek za uložení na skládce (skládkovné) stavebního odpadu směsného kód odpadu 170 904</t>
  </si>
  <si>
    <t>1874364481</t>
  </si>
  <si>
    <t>Poplatek za uložení stavebního odpadu na skládce (skládkovné) směsného stavebního a demoličního zatříděného do Katalogu odpadů pod kódem 170 904</t>
  </si>
  <si>
    <t>99</t>
  </si>
  <si>
    <t>Přesun hmot</t>
  </si>
  <si>
    <t>59</t>
  </si>
  <si>
    <t>998011001</t>
  </si>
  <si>
    <t>Přesun hmot pro budovy zděné v do 6 m</t>
  </si>
  <si>
    <t>1385478071</t>
  </si>
  <si>
    <t>Přesun hmot pro budovy občanské výstavby, bydlení, výrobu a služby s nosnou svislou konstrukcí zděnou z cihel, tvárnic nebo kamene vodorovná dopravní vzdálenost do 100 m pro budovy výšky do 6 m</t>
  </si>
  <si>
    <t>KB</t>
  </si>
  <si>
    <t>Komunikace-bourání</t>
  </si>
  <si>
    <t>60</t>
  </si>
  <si>
    <t>113102211.01</t>
  </si>
  <si>
    <t>Odstranění tartanové vrstvy (na podkladním betonu)</t>
  </si>
  <si>
    <t>-124670729</t>
  </si>
  <si>
    <t>61</t>
  </si>
  <si>
    <t>113107330</t>
  </si>
  <si>
    <t>Odstranění podkladu z betonu prostého tl 100 mm strojně pl do 50 m2</t>
  </si>
  <si>
    <t>-1312498168</t>
  </si>
  <si>
    <t>Odstranění podkladů nebo krytů strojně plochy jednotlivě do 50 m2 s přemístěním hmot na skládku na vzdálenost do 3 m nebo s naložením na dopravní prostředek z betonu prostého, o tl. vrstvy do 100 mm</t>
  </si>
  <si>
    <t>"vrh koulí" 3,20</t>
  </si>
  <si>
    <t>62</t>
  </si>
  <si>
    <t>113107170</t>
  </si>
  <si>
    <t>Odstranění podkladu z betonu prostého tl 100 mm strojně pl přes 50 do 200 m2</t>
  </si>
  <si>
    <t>-1245754557</t>
  </si>
  <si>
    <t>Odstranění podkladů nebo krytů strojně plochy jednotlivě přes 50 m2 do 200 m2 s přemístěním hmot na skládku na vzdálenost do 20 m nebo s naložením na dopravní prostředek z betonu prostého, o tl. vrstvy do 100 mm</t>
  </si>
  <si>
    <t>63</t>
  </si>
  <si>
    <t>113107312</t>
  </si>
  <si>
    <t>Odstranění podkladu z kameniva těženého tl 200 mm strojně pl do 50 m2</t>
  </si>
  <si>
    <t>520714099</t>
  </si>
  <si>
    <t>Odstranění podkladů nebo krytů strojně plochy jednotlivě do 50 m2 s přemístěním hmot na skládku na vzdálenost do 3 m nebo s naložením na dopravní prostředek z kameniva těženého, o tl. vrstvy přes 100 do 200 mm</t>
  </si>
  <si>
    <t>"doskočiště" 31,00</t>
  </si>
  <si>
    <t>64</t>
  </si>
  <si>
    <t>113107322</t>
  </si>
  <si>
    <t>Odstranění podkladu z kameniva drceného tl 200 mm strojně pl do 50 m2</t>
  </si>
  <si>
    <t>-1991207418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</si>
  <si>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</si>
  <si>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65</t>
  </si>
  <si>
    <t>113107162</t>
  </si>
  <si>
    <t>Odstranění podkladu z kameniva drceného tl 200 mm strojně pl přes 50 do 200 m2</t>
  </si>
  <si>
    <t>381407629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</si>
  <si>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</si>
  <si>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66</t>
  </si>
  <si>
    <t>113204111</t>
  </si>
  <si>
    <t>Vytrhání obrub záhonových</t>
  </si>
  <si>
    <t>416884129</t>
  </si>
  <si>
    <t>Vytrhání obrub s vybouráním lože, s přemístěním hmot na skládku na vzdálenost do 3 m nebo s naložením na dopravní prostředek záhonových</t>
  </si>
  <si>
    <t>67</t>
  </si>
  <si>
    <t>113106121</t>
  </si>
  <si>
    <t>Rozebrání dlažeb z betonových nebo kamenných dlaždic komunikací pro pěší ručně</t>
  </si>
  <si>
    <t>-1841324280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</si>
  <si>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</si>
  <si>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"chodník" 168,00</t>
  </si>
  <si>
    <t>68</t>
  </si>
  <si>
    <t>997221551</t>
  </si>
  <si>
    <t>Vodorovná doprava suti ze sypkých materiálů do 1 km</t>
  </si>
  <si>
    <t>-1477485640</t>
  </si>
  <si>
    <t>Vodorovná doprava suti bez naložení, ale se složením a s hrubým urovnáním ze sypkých materiálů, na vzdálenost do 1 km</t>
  </si>
  <si>
    <t>10,10+9,30+0,928+114,115</t>
  </si>
  <si>
    <t>69</t>
  </si>
  <si>
    <t>997221559</t>
  </si>
  <si>
    <t>Příplatek ZKD 1 km u vodorovné dopravy suti ze sypkých materiálů</t>
  </si>
  <si>
    <t>-1264355699</t>
  </si>
  <si>
    <t>Vodorovná doprava suti bez naložení, ale se složením a s hrubým urovnáním Příplatek k ceně za každý další i započatý 1 km přes 1 km</t>
  </si>
  <si>
    <t>134,443*2</t>
  </si>
  <si>
    <t>70</t>
  </si>
  <si>
    <t>997221561</t>
  </si>
  <si>
    <t>Vodorovná doprava suti z kusových materiálů do 1 km</t>
  </si>
  <si>
    <t>1496209020</t>
  </si>
  <si>
    <t>Vodorovná doprava suti bez naložení, ale se složením a s hrubým urovnáním z kusových materiálů, na vzdálenost do 1 km</t>
  </si>
  <si>
    <t>0,768+94,44+29,40+42,84</t>
  </si>
  <si>
    <t>71</t>
  </si>
  <si>
    <t>997221569</t>
  </si>
  <si>
    <t>Příplatek ZKD 1 km u vodorovné dopravy suti z kusových materiálů</t>
  </si>
  <si>
    <t>25880852</t>
  </si>
  <si>
    <t>167,448*2</t>
  </si>
  <si>
    <t>72</t>
  </si>
  <si>
    <t>997221611</t>
  </si>
  <si>
    <t>Nakládání suti na dopravní prostředky pro vodorovnou dopravu</t>
  </si>
  <si>
    <t>1780433130</t>
  </si>
  <si>
    <t>Nakládání na dopravní prostředky pro vodorovnou dopravu suti</t>
  </si>
  <si>
    <t>141,513+167,448</t>
  </si>
  <si>
    <t>73</t>
  </si>
  <si>
    <t>636119432</t>
  </si>
  <si>
    <t>9,30+0,928+114,115</t>
  </si>
  <si>
    <t>74</t>
  </si>
  <si>
    <t>997221815.1</t>
  </si>
  <si>
    <t>Poplatek za uložení na skládce (skládkovné) stavebního odpadu betonového kód odpadu 170 101</t>
  </si>
  <si>
    <t>-1253996398</t>
  </si>
  <si>
    <t>Poplatek za uložení stavebního odpadu na skládce (skládkovné) z prostého betonu zatříděného do Katalogu odpadů pod kódem 170 101</t>
  </si>
  <si>
    <t>75</t>
  </si>
  <si>
    <t>997013814.1</t>
  </si>
  <si>
    <t>Poplatek za uložení na skládce (skládkovné) stavebního odpadu - guma/pryž</t>
  </si>
  <si>
    <t>1550071592</t>
  </si>
  <si>
    <t>Poplatek za uložení stavebního odpadu na skládce (skládkovné) - guma/pryž</t>
  </si>
  <si>
    <t>KS</t>
  </si>
  <si>
    <t>Komunikace-sportovní povrch</t>
  </si>
  <si>
    <t>76</t>
  </si>
  <si>
    <t>181102302</t>
  </si>
  <si>
    <t>Úprava pláně v zářezech se zhutněním</t>
  </si>
  <si>
    <t>1004083232</t>
  </si>
  <si>
    <t>Úprava pláně na stavbách dálnic strojně v zářezech mimo skalních se zhutněním</t>
  </si>
  <si>
    <t>"hřiště na malou kopanou" 2265,00</t>
  </si>
  <si>
    <t>77</t>
  </si>
  <si>
    <t>181951102</t>
  </si>
  <si>
    <t>Úprava pláně v hornině tř. 1 až 4 se zhutněním</t>
  </si>
  <si>
    <t>-1907729996</t>
  </si>
  <si>
    <t>Úprava pláně vyrovnáním výškových rozdílů v hornině tř. 1 až 4 se zhutněním</t>
  </si>
  <si>
    <t>78</t>
  </si>
  <si>
    <t>919726122</t>
  </si>
  <si>
    <t>Geotextilie pro ochranu, separaci a filtraci netkaná měrná hmotnost do 300 g/m2</t>
  </si>
  <si>
    <t>1886917169</t>
  </si>
  <si>
    <t>Geotextilie netkaná pro ochranu, separaci nebo filtraci měrná hmotnost přes 200 do 300 g/m2</t>
  </si>
  <si>
    <t>79</t>
  </si>
  <si>
    <t>564751115</t>
  </si>
  <si>
    <t>Podklad z kameniva hrubého drceného vel. 32-63 mm tl 190 mm</t>
  </si>
  <si>
    <t>1599245552</t>
  </si>
  <si>
    <t>Podklad nebo kryt z kameniva hrubého drceného vel. 32-63 mm s rozprostřením a zhutněním, po zhutnění tl. 190 mm</t>
  </si>
  <si>
    <t>80</t>
  </si>
  <si>
    <t>564710011</t>
  </si>
  <si>
    <t>Podklad z kameniva hrubého drceného vel. 8-16 mm tl 50 mm</t>
  </si>
  <si>
    <t>-2017827906</t>
  </si>
  <si>
    <t>Podklad nebo kryt z kameniva hrubého drceného vel. 8-16 mm s rozprostřením a zhutněním, po zhutnění tl. 50 mm</t>
  </si>
  <si>
    <t>81</t>
  </si>
  <si>
    <t>564201111.01</t>
  </si>
  <si>
    <t>Podklad z kameniva drceného vel. 4-8 mm tl 30 mm (dodávka+montáž)</t>
  </si>
  <si>
    <t>-181242660</t>
  </si>
  <si>
    <t>Podklad z kameniva drceného vel. 4-8 mm s rozprostřením, vlhčením a zhutněním, po zhutnění tl. 30 mm (dodávka+montáž)</t>
  </si>
  <si>
    <t>82</t>
  </si>
  <si>
    <t>564201111.02</t>
  </si>
  <si>
    <t>Podklad z kamenné drti vel. 0-4 mm tl 30 mm (dodávka+montáž)</t>
  </si>
  <si>
    <t>683658166</t>
  </si>
  <si>
    <t>Podklad z kamenné drti vel. 0-4 mm s rozprostřením, vlhčením a zhutněním, po zhutnění tl. 30 mm (dodávka+montáž)</t>
  </si>
  <si>
    <t>83</t>
  </si>
  <si>
    <t>564201111.02777</t>
  </si>
  <si>
    <t>Podklad z kameniva hrubého drceného vel. 4-8 mm tl 30 mm (dodávka+montáž)</t>
  </si>
  <si>
    <t>-1180147387</t>
  </si>
  <si>
    <t>Podklad z kameniva hrubého drceného vel. 4-8 mm s rozprostřením, vlhčením a zhutněním, po zhutnění tl. 30 mm (dodávka+montáž)</t>
  </si>
  <si>
    <t>84</t>
  </si>
  <si>
    <t>589141121.01</t>
  </si>
  <si>
    <t>Umělý trávník se zásypem tl.24mm (dodávka+montáž+přesun hmot)</t>
  </si>
  <si>
    <t>-1736317598</t>
  </si>
  <si>
    <t>85</t>
  </si>
  <si>
    <t>589811121.01</t>
  </si>
  <si>
    <t>Vodorovné značení (lajnování) do umělého trávníku (dodávka+montáž)</t>
  </si>
  <si>
    <t>993689882</t>
  </si>
  <si>
    <t>"malá kopaná, házená" 345,00</t>
  </si>
  <si>
    <t>86</t>
  </si>
  <si>
    <t>-252991139</t>
  </si>
  <si>
    <t>"plocha za bránou-sektor pro skok vysoký" 431,00</t>
  </si>
  <si>
    <t>87</t>
  </si>
  <si>
    <t>-1835142863</t>
  </si>
  <si>
    <t>88</t>
  </si>
  <si>
    <t>564751111</t>
  </si>
  <si>
    <t>Podklad z kameniva hrubého drceného vel. 32-63 mm tl 150 mm</t>
  </si>
  <si>
    <t>-1428487836</t>
  </si>
  <si>
    <t>Podklad nebo kryt z kameniva hrubého drceného vel. 32-63 mm s rozprostřením a zhutněním, po zhutnění tl. 150 mm</t>
  </si>
  <si>
    <t>89</t>
  </si>
  <si>
    <t>564710111.01</t>
  </si>
  <si>
    <t>Podklad z kameniva zakaleného vel. 16-22 mm tl 20 mm (dodávka+montáž)</t>
  </si>
  <si>
    <t>1168071754</t>
  </si>
  <si>
    <t>90</t>
  </si>
  <si>
    <t>564730111.01</t>
  </si>
  <si>
    <t>Podklad z kameniva hrubého drceného vel. 0-32 mm tl 100 mm (dodávka+montáž)</t>
  </si>
  <si>
    <t>2024120621</t>
  </si>
  <si>
    <t>Podklad nebo kryt z kameniva hrubého drceného vel. 0-32 mm s rozprostřením a zhutněním, po zhutnění tl. 100 mm (dodávka+montáž)</t>
  </si>
  <si>
    <t>91</t>
  </si>
  <si>
    <t>576146321</t>
  </si>
  <si>
    <t>Asfaltový koberec otevřený AKO 16 (AKOH) tl 50 mm š přes 3 m z nemodifikovaného asfaltu</t>
  </si>
  <si>
    <t>-725529112</t>
  </si>
  <si>
    <t>Asfaltový koberec otevřený AKO 16 (AKOH) s rozprostřením a se zhutněním z nemodifikovaného asfaltu v pruhu šířky přes 3 m, po zhutnění tl. 50 mm</t>
  </si>
  <si>
    <t>92</t>
  </si>
  <si>
    <t>576136121</t>
  </si>
  <si>
    <t>Asfaltový koberec otevřený AKO 8 (AKOJ) tl 40 mm š přes 3 m z modifikovaného asfaltu</t>
  </si>
  <si>
    <t>214378414</t>
  </si>
  <si>
    <t>Asfaltový koberec otevřený AKO 8 (AKOJ) s rozprostřením a se zhutněním z modifikovaného asfaltu v pruhu šířky přes 3 m, po zhutnění tl. 40 mm</t>
  </si>
  <si>
    <t>93</t>
  </si>
  <si>
    <t>579nepro13</t>
  </si>
  <si>
    <t>Nepropustný polyuretanový povrch dvouvrstvý tl.13mm (dodávka+montáž+přesun hmot)</t>
  </si>
  <si>
    <t>-1295047286</t>
  </si>
  <si>
    <t>94</t>
  </si>
  <si>
    <t>952905221</t>
  </si>
  <si>
    <t>Očištění stěn a podlah od nánosu bahna tlakovou vodou</t>
  </si>
  <si>
    <t>-214295999</t>
  </si>
  <si>
    <t>Čištění objektů po zatopení nebo záplavách očištění od nánosu bahna tlakovou vodou stěn nebo podlah</t>
  </si>
  <si>
    <t>783901551</t>
  </si>
  <si>
    <t>Omytí tlakovou vodou betonových podlah před provedením nátěru</t>
  </si>
  <si>
    <t>-1655398706</t>
  </si>
  <si>
    <t>Příprava podkladu betonových podlah před provedením nátěru omytím tlakovou vodou</t>
  </si>
  <si>
    <t>629995101</t>
  </si>
  <si>
    <t>Očištění vnějších ploch tlakovou vodou</t>
  </si>
  <si>
    <t>1827837308</t>
  </si>
  <si>
    <t>Očištění vnějších ploch tlakovou vodou omytím</t>
  </si>
  <si>
    <t>"bežecký ovál" 1295,00-(583,00*0,50+52,00)</t>
  </si>
  <si>
    <t>97</t>
  </si>
  <si>
    <t>985131111</t>
  </si>
  <si>
    <t>Očištění ploch stěn, rubu kleneb a podlah tlakovou vodou</t>
  </si>
  <si>
    <t>-408348965</t>
  </si>
  <si>
    <t>98</t>
  </si>
  <si>
    <t>985319000</t>
  </si>
  <si>
    <t>Sanace stávajícího betonového povrchu (dodávka+montáž)</t>
  </si>
  <si>
    <t>1521516281</t>
  </si>
  <si>
    <t>Bude upřesněno dle skutečnosti, pro rozpočet počítáno cca 10% plochy</t>
  </si>
  <si>
    <t>"bežecký ovál" (1295,00-(583,00*0,50+52,00))*0,10</t>
  </si>
  <si>
    <t>631311125</t>
  </si>
  <si>
    <t>Mazanina tl do 120 mm z betonu prostého bez zvýšených nároků na prostředí tř. C 20/25</t>
  </si>
  <si>
    <t>-981783188</t>
  </si>
  <si>
    <t>Mazanina z betonu prostého bez zvýšených nároků na prostředí tl. přes 80 do 120 mm tř. C 20/25</t>
  </si>
  <si>
    <t>"bežecký ovál-po vybourání pruhu š.50cm+nad teplovodem a drenáží" (583,00*0,50+52,00)*0,10</t>
  </si>
  <si>
    <t>100</t>
  </si>
  <si>
    <t>564851111</t>
  </si>
  <si>
    <t>Podklad ze štěrkodrtě ŠD tl 150 mm</t>
  </si>
  <si>
    <t>797704145</t>
  </si>
  <si>
    <t>Podklad ze štěrkodrti ŠD s rozprostřením a zhutněním, po zhutnění tl. 150 mm</t>
  </si>
  <si>
    <t>101</t>
  </si>
  <si>
    <t>576133321.01</t>
  </si>
  <si>
    <t>Asfaltový koberec hrubozrnný nepropustný tl 40 mm (dodávka+montáž)</t>
  </si>
  <si>
    <t>-1337498617</t>
  </si>
  <si>
    <t>"bežecký ovál" 1295,00</t>
  </si>
  <si>
    <t>102</t>
  </si>
  <si>
    <t>576133121.01</t>
  </si>
  <si>
    <t>Asfaltový koberec jemnozrnný nepropustný tl 40 mm (dodávka+montáž)</t>
  </si>
  <si>
    <t>1182813138</t>
  </si>
  <si>
    <t>103</t>
  </si>
  <si>
    <t>-1719603767</t>
  </si>
  <si>
    <t>104</t>
  </si>
  <si>
    <t>589811111</t>
  </si>
  <si>
    <t>Vodorovné značení (lajnování) hřišť pro tenis a multisport š 5 cm</t>
  </si>
  <si>
    <t>-1322626300</t>
  </si>
  <si>
    <t>Umělý trávník pro sportovní povrchy vodorovné značení (lajnování) hřišť pro tenis a multisport šířky 5 cm</t>
  </si>
  <si>
    <t>"bežecký ovál" 880,00</t>
  </si>
  <si>
    <t>105</t>
  </si>
  <si>
    <t>564871111</t>
  </si>
  <si>
    <t>Podklad ze štěrkodrtě ŠD tl 250 mm</t>
  </si>
  <si>
    <t>-868540513</t>
  </si>
  <si>
    <t>Podklad ze štěrkodrti ŠD s rozprostřením a zhutněním, po zhutnění tl. 250 mm</t>
  </si>
  <si>
    <t>"doskočiště" 9,00*2,85</t>
  </si>
  <si>
    <t>106</t>
  </si>
  <si>
    <t>635111132</t>
  </si>
  <si>
    <t>Násyp pod podlahy z drobného kameniva 0-4 s udusáním</t>
  </si>
  <si>
    <t>-1590744912</t>
  </si>
  <si>
    <t>Násyp ze štěrkopísku, písku nebo kameniva pod podlahy s udusáním a urovnáním povrchu z kameniva drobného 0-4</t>
  </si>
  <si>
    <t>107</t>
  </si>
  <si>
    <t>635111421</t>
  </si>
  <si>
    <t>Doplnění násypů pod podlahy, mazaniny a dlažby pískem pl přes 2 m2</t>
  </si>
  <si>
    <t>971863500</t>
  </si>
  <si>
    <t>Doplnění násypu pod dlažby, podlahy a mazaniny pískem neupraveným (s dodáním hmot), s udusáním a urovnáním povrchu násypu plochy jednotlivě přes 2 m2</t>
  </si>
  <si>
    <t>"doskočiště" 9,00*2,85*(0,25+0,45)/2</t>
  </si>
  <si>
    <t>108</t>
  </si>
  <si>
    <t>631311124</t>
  </si>
  <si>
    <t>Mazanina tl do 120 mm z betonu prostého bez zvýšených nároků na prostředí tř. C 16/20</t>
  </si>
  <si>
    <t>97134589</t>
  </si>
  <si>
    <t>Mazanina z betonu prostého bez zvýšených nároků na prostředí tl. přes 80 do 120 mm tř. C 16/20</t>
  </si>
  <si>
    <t>"sektor pro vrh koulí" 3,14*1,10*1,10*0,10</t>
  </si>
  <si>
    <t>109</t>
  </si>
  <si>
    <t>631319012</t>
  </si>
  <si>
    <t>Příplatek k mazanině tl do 120 mm za přehlazení povrchu</t>
  </si>
  <si>
    <t>1064218708</t>
  </si>
  <si>
    <t>Příplatek k cenám mazanin za úpravu povrchu mazaniny přehlazením, mazanina tl. přes 80 do 120 mm</t>
  </si>
  <si>
    <t>110</t>
  </si>
  <si>
    <t>274352221</t>
  </si>
  <si>
    <t>Zřízení bednění základových pasů kruhového r do 2,5 m</t>
  </si>
  <si>
    <t>265142483</t>
  </si>
  <si>
    <t>Bednění základů pasů kruhové nebo obloukové poloměru přes 1 do 2,5 m zřízení</t>
  </si>
  <si>
    <t>"sektor pro vrh koulí" 3,14*2,15*0,10</t>
  </si>
  <si>
    <t>111</t>
  </si>
  <si>
    <t>274352222</t>
  </si>
  <si>
    <t>Odstranění bednění základových pasů kruhového r do 2,5 m</t>
  </si>
  <si>
    <t>-1771119055</t>
  </si>
  <si>
    <t>Bednění základů pasů kruhové nebo obloukové poloměru přes 1 do 2,5 m odstranění</t>
  </si>
  <si>
    <t>112</t>
  </si>
  <si>
    <t>564861111</t>
  </si>
  <si>
    <t>Podklad ze štěrkodrtě ŠD tl 200 mm</t>
  </si>
  <si>
    <t>1600302983</t>
  </si>
  <si>
    <t>Podklad ze štěrkodrti ŠD s rozprostřením a zhutněním, po zhutnění tl. 200 mm</t>
  </si>
  <si>
    <t>"sektor pro vrh koulí" 3,14*1,10*1,10</t>
  </si>
  <si>
    <t>113</t>
  </si>
  <si>
    <t>998222012</t>
  </si>
  <si>
    <t>Přesun hmot pro tělovýchovné plochy</t>
  </si>
  <si>
    <t>1000350227</t>
  </si>
  <si>
    <t>Přesun hmot pro tělovýchovné plochy dopravní vzdálenost do 200 m</t>
  </si>
  <si>
    <t>Komunikace-dlažba</t>
  </si>
  <si>
    <t>114</t>
  </si>
  <si>
    <t>-1183420888</t>
  </si>
  <si>
    <t>"chodník zámková dlažba" 317,00</t>
  </si>
  <si>
    <t>115</t>
  </si>
  <si>
    <t>564731111.01</t>
  </si>
  <si>
    <t>Podklad z kameniva hrubého drceného vel. 0-63 mm tl 100 mm (dodávka+montáž)</t>
  </si>
  <si>
    <t>1884802727</t>
  </si>
  <si>
    <t>Podklad nebo kryt z kameniva hrubého drceného vel. 0-63 mm s rozprostřením a zhutněním, po zhutnění tl. 100 mm (dodávka+montáž)</t>
  </si>
  <si>
    <t>116</t>
  </si>
  <si>
    <t>-317170737</t>
  </si>
  <si>
    <t>117</t>
  </si>
  <si>
    <t>596211113</t>
  </si>
  <si>
    <t>Kladení zámkové dlažby komunikací pro pěší tl 60 mm skupiny A pl přes 300 m2</t>
  </si>
  <si>
    <t>739760641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</si>
  <si>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</si>
  <si>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118</t>
  </si>
  <si>
    <t>592450</t>
  </si>
  <si>
    <t>dlažba zámková tl.6cm</t>
  </si>
  <si>
    <t>1141778684</t>
  </si>
  <si>
    <t>317,00*1,01</t>
  </si>
  <si>
    <t>119</t>
  </si>
  <si>
    <t>916331112</t>
  </si>
  <si>
    <t>Osazení zahradního obrubníku betonového do lože z betonu s boční opěrou</t>
  </si>
  <si>
    <t>38317973</t>
  </si>
  <si>
    <t>Osazení zahradního obrubníku betonového s ložem tl. od 50 do 100 mm z betonu prostého tř. C 12/15 s boční opěrou z betonu prostého tř. C 12/15</t>
  </si>
  <si>
    <t>383,00+59,00</t>
  </si>
  <si>
    <t>120</t>
  </si>
  <si>
    <t>59217001</t>
  </si>
  <si>
    <t>obrubník betonový zahradní 1000x50x250mm</t>
  </si>
  <si>
    <t>1711932488</t>
  </si>
  <si>
    <t>121</t>
  </si>
  <si>
    <t>935113111</t>
  </si>
  <si>
    <t>Osazení odvodňovacího polymerbetonového žlabu s krycím roštem šířky do 200 mm</t>
  </si>
  <si>
    <t>-1184556532</t>
  </si>
  <si>
    <t>Osazení odvodňovacího žlabu s krycím roštem polymerbetonového šířky do 200 mm</t>
  </si>
  <si>
    <t>122</t>
  </si>
  <si>
    <t>59227090</t>
  </si>
  <si>
    <t>žlab odvodňovací polymerbetonový, vč.štěrbinového krytu</t>
  </si>
  <si>
    <t>-1620003383</t>
  </si>
  <si>
    <t>123</t>
  </si>
  <si>
    <t>998223011</t>
  </si>
  <si>
    <t>Přesun hmot pro pozemní komunikace s krytem dlážděným</t>
  </si>
  <si>
    <t>521701720</t>
  </si>
  <si>
    <t>Přesun hmot pro pozemní komunikace s krytem dlážděným dopravní vzdálenost do 200 m jakékoliv délky objektu</t>
  </si>
  <si>
    <t>OPL</t>
  </si>
  <si>
    <t>Oplocení</t>
  </si>
  <si>
    <t>124</t>
  </si>
  <si>
    <t>275313711</t>
  </si>
  <si>
    <t>Základové patky z betonu tř. C 20/25</t>
  </si>
  <si>
    <t>753888916</t>
  </si>
  <si>
    <t>Základy z betonu prostého patky a bloky z betonu kamenem neprokládaného tř. C 20/25</t>
  </si>
  <si>
    <t>0,60*0,60*1,00*9*2</t>
  </si>
  <si>
    <t>125</t>
  </si>
  <si>
    <t>275351121</t>
  </si>
  <si>
    <t>Zřízení bednění základových patek</t>
  </si>
  <si>
    <t>-1896250199</t>
  </si>
  <si>
    <t>Bednění základů patek zřízení</t>
  </si>
  <si>
    <t>0,60*4*0,30*9*2</t>
  </si>
  <si>
    <t>126</t>
  </si>
  <si>
    <t>275351122</t>
  </si>
  <si>
    <t>Odstranění bednění základových patek</t>
  </si>
  <si>
    <t>-1781810175</t>
  </si>
  <si>
    <t>Bednění základů patek odstranění</t>
  </si>
  <si>
    <t>127</t>
  </si>
  <si>
    <t>953943125</t>
  </si>
  <si>
    <t>Osazování výrobků do 120 kg/kus do betonu</t>
  </si>
  <si>
    <t>548032716</t>
  </si>
  <si>
    <t>Osazování drobných kovových předmětů výrobků ostatních jinde neuvedených do betonu se zajištěním polohy k bednění či k výztuži před zabetonováním hmotnosti přes 30 do 120 kg/kus</t>
  </si>
  <si>
    <t>"sloupky oplocení" 9*2</t>
  </si>
  <si>
    <t>128</t>
  </si>
  <si>
    <t>14011076</t>
  </si>
  <si>
    <t>trubka ocelová bezešvá hladká jakost 11 353 108x4,0mm</t>
  </si>
  <si>
    <t>1162559811</t>
  </si>
  <si>
    <t>129</t>
  </si>
  <si>
    <t>140110762</t>
  </si>
  <si>
    <t>sloupek ocelový, délka 480cm, průměr 100mm, vč.žárového pozinkování</t>
  </si>
  <si>
    <t>2123324545</t>
  </si>
  <si>
    <t>130</t>
  </si>
  <si>
    <t>vzp</t>
  </si>
  <si>
    <t>Vzpěra ocelová, délka 500cm, průměr 100mm, vč.žárového pozinkování (dodávka+montáž+výroba)</t>
  </si>
  <si>
    <t>289646884</t>
  </si>
  <si>
    <t>"přivařeno k ocel.sloupkům" 4</t>
  </si>
  <si>
    <t>131</t>
  </si>
  <si>
    <t>348401190</t>
  </si>
  <si>
    <t>Ochranná síť z polypropylenu PP45/4mm (dodávka+montáž+pomocné lešení)</t>
  </si>
  <si>
    <t>1045844424</t>
  </si>
  <si>
    <t>24,00*4,00*2</t>
  </si>
  <si>
    <t>132</t>
  </si>
  <si>
    <t>944976001</t>
  </si>
  <si>
    <t>Záchytná síť v do 6 m nad niveletu pražce</t>
  </si>
  <si>
    <t>53417850</t>
  </si>
  <si>
    <t>Ochranné konstrukce záchytná síť umístěná od 6 m výše nad niveletu pražce ze sítí z umělých vláken nebo ocelových drátů</t>
  </si>
  <si>
    <t>133</t>
  </si>
  <si>
    <t>944976090</t>
  </si>
  <si>
    <t>164212911</t>
  </si>
  <si>
    <t>134</t>
  </si>
  <si>
    <t>14011072</t>
  </si>
  <si>
    <t>trubka ocelová bezešvá hladká jakost 11 353 102x12,5mm</t>
  </si>
  <si>
    <t>164074839</t>
  </si>
  <si>
    <t>135</t>
  </si>
  <si>
    <t>998232111</t>
  </si>
  <si>
    <t>Přesun hmot pro oplocení zděné z cihel nebo tvárnic v do 10 m</t>
  </si>
  <si>
    <t>-163710395</t>
  </si>
  <si>
    <t>Přesun hmot pro oplocení se svislou nosnou konstrukcí zděnou z cihel, tvárnic, bloků, popř. kovovou nebo dřevěnou vodorovná dopravní vzdálenost do 50 m, pro oplocení výšky přes 3 do 10 m</t>
  </si>
  <si>
    <t>KAN</t>
  </si>
  <si>
    <t>Kanalizace</t>
  </si>
  <si>
    <t>136</t>
  </si>
  <si>
    <t>359901130</t>
  </si>
  <si>
    <t>Vyčištění potrubí kanalizace DN300, vč.odčerpání proplachovací vody fekálním vozem a jejího odvozu na ČOV</t>
  </si>
  <si>
    <t>642517677</t>
  </si>
  <si>
    <t>137</t>
  </si>
  <si>
    <t>359901140</t>
  </si>
  <si>
    <t>Vyčištění potrubí kanalizace DN400, vč.odčerpání proplachovací vody fekálním vozem a jejího odvozu na ČOV</t>
  </si>
  <si>
    <t>-107448514</t>
  </si>
  <si>
    <t>138</t>
  </si>
  <si>
    <t>898161292</t>
  </si>
  <si>
    <t>Oprava dna kanaliz.šachet (dodávka+montáž)</t>
  </si>
  <si>
    <t>2109869141</t>
  </si>
  <si>
    <t>139</t>
  </si>
  <si>
    <t>899331111</t>
  </si>
  <si>
    <t>Výšková úprava uličního vstupu nebo vpusti do 200 mm zvýšením poklopu</t>
  </si>
  <si>
    <t>388112342</t>
  </si>
  <si>
    <t>140</t>
  </si>
  <si>
    <t>POKLB125</t>
  </si>
  <si>
    <t>Poklop na vstupní šachty B125</t>
  </si>
  <si>
    <t>-1871193119</t>
  </si>
  <si>
    <t>Poznámka k položce:_x000d_
Závazná specifikace viz Technická zpráva.</t>
  </si>
  <si>
    <t>141</t>
  </si>
  <si>
    <t>998275101</t>
  </si>
  <si>
    <t>Přesun hmot pro trubní vedení z trub kameninových otevřený výkop</t>
  </si>
  <si>
    <t>-839176835</t>
  </si>
  <si>
    <t>Přesun hmot pro trubní vedení hloubené z trub kameninových pro kanalizace v otevřeném výkopu dopravní vzdálenost do 15 m</t>
  </si>
  <si>
    <t>TEP</t>
  </si>
  <si>
    <t>Teplovod</t>
  </si>
  <si>
    <t>142</t>
  </si>
  <si>
    <t>132201202</t>
  </si>
  <si>
    <t>Hloubení rýh š do 2000 mm v hornině tř. 3 objemu do 1000 m3</t>
  </si>
  <si>
    <t>-1443545976</t>
  </si>
  <si>
    <t>Hloubení zapažených i nezapažených rýh šířky přes 600 do 2 000 mm s urovnáním dna do předepsaného profilu a spádu v hornině tř. 3 přes 100 do 1 000 m3</t>
  </si>
  <si>
    <t>59,00*2,00*2,50*0,50</t>
  </si>
  <si>
    <t>143</t>
  </si>
  <si>
    <t>132301202</t>
  </si>
  <si>
    <t>Hloubení rýh š do 2000 mm v hornině tř. 4 objemu do 1000 m3</t>
  </si>
  <si>
    <t>-1003929342</t>
  </si>
  <si>
    <t>Hloubení zapažených i nezapažených rýh šířky přes 600 do 2 000 mm s urovnáním dna do předepsaného profilu a spádu v hornině tř. 4 přes 100 do 1 000 m3</t>
  </si>
  <si>
    <t>144</t>
  </si>
  <si>
    <t>151101102</t>
  </si>
  <si>
    <t>Zřízení příložného pažení a rozepření stěn rýh hl do 4 m</t>
  </si>
  <si>
    <t>-1984592337</t>
  </si>
  <si>
    <t>Zřízení pažení a rozepření stěn rýh pro podzemní vedení pro všechny šířky rýhy příložné pro jakoukoliv mezerovitost, hloubky do 4 m</t>
  </si>
  <si>
    <t>59,00*2*2,70</t>
  </si>
  <si>
    <t>145</t>
  </si>
  <si>
    <t>151101112</t>
  </si>
  <si>
    <t>Odstranění příložného pažení a rozepření stěn rýh hl do 4 m</t>
  </si>
  <si>
    <t>-1768465763</t>
  </si>
  <si>
    <t>Odstranění pažení a rozepření stěn rýh pro podzemní vedení s uložením materiálu na vzdálenost do 3 m od kraje výkopu příložné, hloubky přes 2 do 4 m</t>
  </si>
  <si>
    <t>146</t>
  </si>
  <si>
    <t>161101102</t>
  </si>
  <si>
    <t>Svislé přemístění výkopku z horniny tř. 1 až 4 hl výkopu do 4 m</t>
  </si>
  <si>
    <t>1283631310</t>
  </si>
  <si>
    <t>Svislé přemístění výkopku bez naložení do dopravní nádoby avšak s vyprázdněním dopravní nádoby na hromadu nebo do dopravního prostředku z horniny tř. 1 až 4, při hloubce výkopu přes 2,5 do 4 m</t>
  </si>
  <si>
    <t>147,50*2</t>
  </si>
  <si>
    <t>147</t>
  </si>
  <si>
    <t>2060895454</t>
  </si>
  <si>
    <t>148</t>
  </si>
  <si>
    <t>60513888</t>
  </si>
  <si>
    <t>149</t>
  </si>
  <si>
    <t>171201201</t>
  </si>
  <si>
    <t>Uložení sypaniny na skládky</t>
  </si>
  <si>
    <t>-1402422279</t>
  </si>
  <si>
    <t>150</t>
  </si>
  <si>
    <t>1655901028</t>
  </si>
  <si>
    <t>295,00*1,80</t>
  </si>
  <si>
    <t>151</t>
  </si>
  <si>
    <t>148993601</t>
  </si>
  <si>
    <t>"výkop" 147,50*2</t>
  </si>
  <si>
    <t>"odp.lože" -</t>
  </si>
  <si>
    <t>"odp.obsypu" -</t>
  </si>
  <si>
    <t>152</t>
  </si>
  <si>
    <t>583312001</t>
  </si>
  <si>
    <t>štěrkopísek netříděný zásypový</t>
  </si>
  <si>
    <t>1665739398</t>
  </si>
  <si>
    <t>295,00*2,0541</t>
  </si>
  <si>
    <t>153</t>
  </si>
  <si>
    <t>162301101</t>
  </si>
  <si>
    <t>Vodorovné přemístění do 500 m výkopku/sypaniny z horniny tř. 1 až 4</t>
  </si>
  <si>
    <t>1149932965</t>
  </si>
  <si>
    <t>Vodorovné přemístění výkopku nebo sypaniny po suchu na obvyklém dopravním prostředku, bez naložení výkopku, avšak se složením bez rozhrnutí z horniny tř. 1 až 4 na vzdálenost přes 50 do 500 m</t>
  </si>
  <si>
    <t>dovoz materiálu pro zásyp, lože, obsyp</t>
  </si>
  <si>
    <t>"materiál pro zásyp" 191,75</t>
  </si>
  <si>
    <t>"materiál pro obsyp" 44,763</t>
  </si>
  <si>
    <t>154</t>
  </si>
  <si>
    <t>2017543714</t>
  </si>
  <si>
    <t>155</t>
  </si>
  <si>
    <t>175151101</t>
  </si>
  <si>
    <t>Obsypání potrubí strojně sypaninou bez prohození, uloženou do 3 m</t>
  </si>
  <si>
    <t>1679800089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</si>
  <si>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</si>
  <si>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59,00*1,80*0,50</t>
  </si>
  <si>
    <t>"odp.potrubí" -59,00*2*3,14*0,15*0,15</t>
  </si>
  <si>
    <t>156</t>
  </si>
  <si>
    <t>58337302</t>
  </si>
  <si>
    <t>štěrkopísek frakce 0/16</t>
  </si>
  <si>
    <t>-1637862440</t>
  </si>
  <si>
    <t>44,763*2,0541</t>
  </si>
  <si>
    <t>157</t>
  </si>
  <si>
    <t>963012510</t>
  </si>
  <si>
    <t>Bourání stropů z ŽB desek š do 300 mm tl do 140 mm</t>
  </si>
  <si>
    <t>-1243495612</t>
  </si>
  <si>
    <t>Bourání stropů z desek nebo panelů železobetonových prefabrikovaných s dutinami z desek, š. do 300 mm tl. do 140 mm</t>
  </si>
  <si>
    <t>zakrytí teplovodu</t>
  </si>
  <si>
    <t>59,00*1,80*0,10</t>
  </si>
  <si>
    <t>158</t>
  </si>
  <si>
    <t>433981889</t>
  </si>
  <si>
    <t>159</t>
  </si>
  <si>
    <t>1214347166</t>
  </si>
  <si>
    <t>160</t>
  </si>
  <si>
    <t>1196900580</t>
  </si>
  <si>
    <t>22,302*2 'Přepočtené koeficientem množství</t>
  </si>
  <si>
    <t>161</t>
  </si>
  <si>
    <t>-1669168897</t>
  </si>
  <si>
    <t>DRE</t>
  </si>
  <si>
    <t>Drenáž</t>
  </si>
  <si>
    <t>162</t>
  </si>
  <si>
    <t>-652529369</t>
  </si>
  <si>
    <t>(270,50+65,00)*0,65*1,00*0,50</t>
  </si>
  <si>
    <t>163</t>
  </si>
  <si>
    <t>925254605</t>
  </si>
  <si>
    <t>164</t>
  </si>
  <si>
    <t>-454884470</t>
  </si>
  <si>
    <t>103,545*2</t>
  </si>
  <si>
    <t>165</t>
  </si>
  <si>
    <t>161101101</t>
  </si>
  <si>
    <t>Svislé přemístění výkopku z horniny tř. 1 až 4 hl výkopu do 2,5 m</t>
  </si>
  <si>
    <t>-169367682</t>
  </si>
  <si>
    <t>Svislé přemístění výkopku bez naložení do dopravní nádoby avšak s vyprázdněním dopravní nádoby na hromadu nebo do dopravního prostředku z horniny tř. 1 až 4, při hloubce výkopu přes 1 do 2,5 m</t>
  </si>
  <si>
    <t>109,038*2*0,50</t>
  </si>
  <si>
    <t>166</t>
  </si>
  <si>
    <t>-1071735184</t>
  </si>
  <si>
    <t>109,038*2</t>
  </si>
  <si>
    <t>167</t>
  </si>
  <si>
    <t>301317912</t>
  </si>
  <si>
    <t>168</t>
  </si>
  <si>
    <t>-236450631</t>
  </si>
  <si>
    <t>169</t>
  </si>
  <si>
    <t>-318365697</t>
  </si>
  <si>
    <t>218,076*2,00</t>
  </si>
  <si>
    <t>170</t>
  </si>
  <si>
    <t>212755213</t>
  </si>
  <si>
    <t>Trativody z drenážních trubek plastových flexibilních D 80 mm bez lože</t>
  </si>
  <si>
    <t>-1269308861</t>
  </si>
  <si>
    <t>Trativody bez lože z drenážních trubek plastových flexibilních D 80 mm</t>
  </si>
  <si>
    <t>171</t>
  </si>
  <si>
    <t>212755214</t>
  </si>
  <si>
    <t>Trativody z drenážních trubek plastových flexibilních D 100 mm bez lože</t>
  </si>
  <si>
    <t>258514203</t>
  </si>
  <si>
    <t>Trativody bez lože z drenážních trubek plastových flexibilních D 100 mm</t>
  </si>
  <si>
    <t>172</t>
  </si>
  <si>
    <t>212755214.01</t>
  </si>
  <si>
    <t>Zaústění trativodu do stávající šachty (dodávka+montáž)</t>
  </si>
  <si>
    <t>919527765</t>
  </si>
  <si>
    <t>173</t>
  </si>
  <si>
    <t>211531111.01</t>
  </si>
  <si>
    <t>Výplň odvodňovacích žeber nebo trativodů kamenivem hrubým drceným frakce 32 až 63 mm (dodávka+montáž)</t>
  </si>
  <si>
    <t>-273186052</t>
  </si>
  <si>
    <t>Výplň kamenivem do rýh odvodňovacích žeber nebo trativodů bez zhutnění, s úpravou povrchu výplně kamenivem hrubým drceným frakce 32 až 63 mm (dodávka+montáž)</t>
  </si>
  <si>
    <t>(270,50+65,00)*0,65*0,70</t>
  </si>
  <si>
    <t>174</t>
  </si>
  <si>
    <t>211531111.02</t>
  </si>
  <si>
    <t>Výplň odvodňovacích žeber nebo trativodů kamenivem hrubým drceným frakce 16 až 32 mm (dodávka+montáž)</t>
  </si>
  <si>
    <t>617198685</t>
  </si>
  <si>
    <t>Výplň kamenivem do rýh odvodňovacích žeber nebo trativodů bez zhutnění, s úpravou povrchu výplně kamenivem hrubým drceným frakce 16 až 32 mm (dodávka+montáž)</t>
  </si>
  <si>
    <t>(270,50+65,00)*0,65*0,30</t>
  </si>
  <si>
    <t>175</t>
  </si>
  <si>
    <t>-1810651579</t>
  </si>
  <si>
    <t>dovoz materiálu pro zásyp</t>
  </si>
  <si>
    <t>"materiál pro zásyp" 152,653+65,423</t>
  </si>
  <si>
    <t>176</t>
  </si>
  <si>
    <t>-1308778960</t>
  </si>
  <si>
    <t>177</t>
  </si>
  <si>
    <t>211971122</t>
  </si>
  <si>
    <t>Zřízení opláštění žeber nebo trativodů geotextilií v rýze nebo zářezu přes 1:2 š přes 2,5 m</t>
  </si>
  <si>
    <t>758820384</t>
  </si>
  <si>
    <t>Zřízení opláštění výplně z geotextilie odvodňovacích žeber nebo trativodů v rýze nebo zářezu se stěnami svislými nebo šikmými o sklonu přes 1:2 při rozvinuté šířce opláštění přes 2,5 m</t>
  </si>
  <si>
    <t>(270,50+65,00)*(0,65+1,00)*2</t>
  </si>
  <si>
    <t>178</t>
  </si>
  <si>
    <t>69311068</t>
  </si>
  <si>
    <t>geotextilie netkaná separační, ochranná, filtrační, drenážní PP 300g/m2</t>
  </si>
  <si>
    <t>1869689745</t>
  </si>
  <si>
    <t>1107,15*1,20</t>
  </si>
  <si>
    <t>179</t>
  </si>
  <si>
    <t>998276101</t>
  </si>
  <si>
    <t>Přesun hmot pro trubní vedení z trub z plastických hmot otevřený výkop</t>
  </si>
  <si>
    <t>-454648493</t>
  </si>
  <si>
    <t>Přesun hmot pro trubní vedení hloubené z trub z plastických hmot nebo sklolaminátových pro vodovody nebo kanalizace v otevřeném výkopu dopravní vzdálenost do 15 m</t>
  </si>
  <si>
    <t>PSV</t>
  </si>
  <si>
    <t>Práce a dodávky PSV</t>
  </si>
  <si>
    <t>783</t>
  </si>
  <si>
    <t>Dokončovací práce - nátěry</t>
  </si>
  <si>
    <t>180</t>
  </si>
  <si>
    <t>783314101</t>
  </si>
  <si>
    <t>Základní jednonásobný syntetický nátěr zámečnických konstrukcí</t>
  </si>
  <si>
    <t>-395381029</t>
  </si>
  <si>
    <t>Základní nátěr zámečnických konstrukcí jednonásobný syntetický</t>
  </si>
  <si>
    <t>"obruč z pásoviny-sektor pro vrh koulí" 1,50</t>
  </si>
  <si>
    <t>181</t>
  </si>
  <si>
    <t>783315101</t>
  </si>
  <si>
    <t>Mezinátěr jednonásobný syntetický standardní zámečnických konstrukcí</t>
  </si>
  <si>
    <t>-137818899</t>
  </si>
  <si>
    <t>Mezinátěr zámečnických konstrukcí jednonásobný syntetický standardní</t>
  </si>
  <si>
    <t>182</t>
  </si>
  <si>
    <t>783317101</t>
  </si>
  <si>
    <t>Krycí jednonásobný syntetický standardní nátěr zámečnických konstrukcí</t>
  </si>
  <si>
    <t>1485550511</t>
  </si>
  <si>
    <t>Krycí nátěr (email) zámečnických konstrukcí jednonásobný syntetický standardní</t>
  </si>
  <si>
    <t>SO.02 - Zastřešená tribuna</t>
  </si>
  <si>
    <t xml:space="preserve">    2 - Zakládání</t>
  </si>
  <si>
    <t xml:space="preserve">    63 - Podlahy a podlahové konstrukce</t>
  </si>
  <si>
    <t xml:space="preserve">    94 - Lešení a stavební výtahy</t>
  </si>
  <si>
    <t xml:space="preserve">    762 - Konstrukce tesařské</t>
  </si>
  <si>
    <t xml:space="preserve">    764 - Konstrukce klempířské</t>
  </si>
  <si>
    <t xml:space="preserve">    767 - Konstrukce zámečnické</t>
  </si>
  <si>
    <t>1-SO02vyt</t>
  </si>
  <si>
    <t>12,00*0,50</t>
  </si>
  <si>
    <t>132201201</t>
  </si>
  <si>
    <t>Hloubení rýh š do 2000 mm v hornině tř. 3 objemu do 100 m3</t>
  </si>
  <si>
    <t>-18409297</t>
  </si>
  <si>
    <t>Hloubení zapažených i nezapažených rýh šířky přes 600 do 2 000 mm s urovnáním dna do předepsaného profilu a spádu v hornině tř. 3 do 100 m3</t>
  </si>
  <si>
    <t>10,00*0,50</t>
  </si>
  <si>
    <t>132301201</t>
  </si>
  <si>
    <t>Hloubení rýh š do 2000 mm v hornině tř. 4 objemu do 100 m3</t>
  </si>
  <si>
    <t>1189389179</t>
  </si>
  <si>
    <t>Hloubení zapažených i nezapažených rýh šířky přes 600 do 2 000 mm s urovnáním dna do předepsaného profilu a spádu v hornině tř. 4 do 100 m3</t>
  </si>
  <si>
    <t>122202201</t>
  </si>
  <si>
    <t>Odkopávky a prokopávky nezapažené pro silnice objemu do 100 m3 v hornině tř. 3</t>
  </si>
  <si>
    <t>2114445149</t>
  </si>
  <si>
    <t>Odkopávky a prokopávky nezapažené pro silnice s přemístěním výkopku v příčných profilech na vzdálenost do 15 m nebo s naložením na dopravní prostředek v hornině tř. 3 do 100 m3</t>
  </si>
  <si>
    <t>"chodník" 11,00*0,25 *0,50</t>
  </si>
  <si>
    <t>122302201</t>
  </si>
  <si>
    <t>Odkopávky a prokopávky nezapažené pro silnice objemu do 100 m3 v hornině tř. 4</t>
  </si>
  <si>
    <t>2108641047</t>
  </si>
  <si>
    <t>Odkopávky a prokopávky nezapažené pro silnice s přemístěním výkopku v příčných profilech na vzdálenost do 15 m nebo s naložením na dopravní prostředek v hornině tř. 4 do 100 m3</t>
  </si>
  <si>
    <t>(6,00+5,00+1,375)*2</t>
  </si>
  <si>
    <t>24,75*1,80</t>
  </si>
  <si>
    <t>1511500026</t>
  </si>
  <si>
    <t>1579142423</t>
  </si>
  <si>
    <t>5,00*2,0541</t>
  </si>
  <si>
    <t>-304903788</t>
  </si>
  <si>
    <t>"materiál pro zásyp" 5,00</t>
  </si>
  <si>
    <t>-2110651617</t>
  </si>
  <si>
    <t>1402016256</t>
  </si>
  <si>
    <t>-882413123</t>
  </si>
  <si>
    <t>25,00*0,20*1,80</t>
  </si>
  <si>
    <t>378371931</t>
  </si>
  <si>
    <t>Zakládání</t>
  </si>
  <si>
    <t>274321411</t>
  </si>
  <si>
    <t>Základové pasy ze ŽB bez zvýšených nároků na prostředí tř. C 20/25</t>
  </si>
  <si>
    <t>-82954778</t>
  </si>
  <si>
    <t>Základy z betonu železového (bez výztuže) pasy z betonu bez zvláštních nároků na prostředí tř. C 20/25</t>
  </si>
  <si>
    <t>základ.pasy (spodní část)</t>
  </si>
  <si>
    <t>(6,00+3,50)*1,20*0,80</t>
  </si>
  <si>
    <t>základ stupňů tribuny</t>
  </si>
  <si>
    <t>(6,00+3,50)*0,30*0,40</t>
  </si>
  <si>
    <t>základ schodiště</t>
  </si>
  <si>
    <t>1,50*0,30*0,40</t>
  </si>
  <si>
    <t>274326231</t>
  </si>
  <si>
    <t>Základové pasy ze ŽB pro prostředí s mrazovými cykly tř. C 25/30</t>
  </si>
  <si>
    <t>-1703210944</t>
  </si>
  <si>
    <t>Základy z betonu železového pasy z betonu pro prostředí s mrazovými cykly tř. C 25/30</t>
  </si>
  <si>
    <t>základ.pasy (vrchní část)</t>
  </si>
  <si>
    <t>(6,00+3,50)*1,20*0,20</t>
  </si>
  <si>
    <t>stupně tribuny</t>
  </si>
  <si>
    <t>(6,00+3,50)*1,50*0,15*2</t>
  </si>
  <si>
    <t>(6,00+3,50)*0,80*0,40/2*2</t>
  </si>
  <si>
    <t>schodiště</t>
  </si>
  <si>
    <t>1,50*3,00*0,15</t>
  </si>
  <si>
    <t>1,50*(0,14*0,26)/2*9</t>
  </si>
  <si>
    <t>274356021</t>
  </si>
  <si>
    <t>Bednění základových pasů ploch rovinných zřízení</t>
  </si>
  <si>
    <t>1591488217</t>
  </si>
  <si>
    <t>Bednění základů z betonu prostého nebo železového pasů pro plochy rovinné zřízení</t>
  </si>
  <si>
    <t>základ.pasy</t>
  </si>
  <si>
    <t>(6,00+3,50+1,20)*2*1,20</t>
  </si>
  <si>
    <t>(6,00+3,50)*(0,80+0,40)*2 +0,80*0,40*8</t>
  </si>
  <si>
    <t>(6,00+3,50+0,30)*2*0,40</t>
  </si>
  <si>
    <t>1,50*(2,13+1,20) +(0,50)*4</t>
  </si>
  <si>
    <t>274356022</t>
  </si>
  <si>
    <t>Bednění základových pasů ploch rovinných odstranění</t>
  </si>
  <si>
    <t>-1810335110</t>
  </si>
  <si>
    <t>Bednění základů z betonu prostého nebo železového pasů pro plochy rovinné odstranění</t>
  </si>
  <si>
    <t>274361821</t>
  </si>
  <si>
    <t>Výztuž základových pásů betonářskou ocelí 10 505 (R)</t>
  </si>
  <si>
    <t>2120496361</t>
  </si>
  <si>
    <t>Výztuž základů pasů z betonářské oceli 10 505 (R) nebo BSt 500</t>
  </si>
  <si>
    <t>(10,44+10,516)*0,150</t>
  </si>
  <si>
    <t>213311141</t>
  </si>
  <si>
    <t>Polštáře zhutněné pod základy ze štěrkopísku tříděného</t>
  </si>
  <si>
    <t>-1925056195</t>
  </si>
  <si>
    <t>(6,00+3,50)*0,30*0,30</t>
  </si>
  <si>
    <t>1,50*0,30*0,20</t>
  </si>
  <si>
    <t>Podlahy a podlahové konstrukce</t>
  </si>
  <si>
    <t>632451455</t>
  </si>
  <si>
    <t>Potěr pískocementový tl do 50 mm tř. C 20 běžný</t>
  </si>
  <si>
    <t>-479120750</t>
  </si>
  <si>
    <t>Potěr pískocementový běžný tl. přes 40 do 50 mm tř. C 20</t>
  </si>
  <si>
    <t>pod základy</t>
  </si>
  <si>
    <t>(6,00+3,50)*1,00</t>
  </si>
  <si>
    <t>635111215</t>
  </si>
  <si>
    <t>Násyp pod podlahy ze štěrkopísku se zhutněním</t>
  </si>
  <si>
    <t>236585890</t>
  </si>
  <si>
    <t>Násyp ze štěrkopísku, písku nebo kameniva pod podlahy se zhutněním ze štěrkopísku</t>
  </si>
  <si>
    <t>(6,00+3,50)*1,50*0,15</t>
  </si>
  <si>
    <t>Lešení a stavební výtahy</t>
  </si>
  <si>
    <t>949101112</t>
  </si>
  <si>
    <t>Lešení pomocné pro objekty pozemních staveb s lešeňovou podlahou v do 3,5 m zatížení do 150 kg/m2</t>
  </si>
  <si>
    <t>-913377751</t>
  </si>
  <si>
    <t>Lešení pomocné pracovní pro objekty pozemních staveb pro zatížení do 150 kg/m2, o výšce lešeňové podlahy přes 1,9 do 3,5 m</t>
  </si>
  <si>
    <t>lav</t>
  </si>
  <si>
    <t>Lavice z kompozitových desek š.35cm, včetně kotvení do stupňů tribuny (dodávka+montáž+kotvení do betonu)</t>
  </si>
  <si>
    <t>1424845377</t>
  </si>
  <si>
    <t>(6,00+3,50)*2</t>
  </si>
  <si>
    <t>961044111</t>
  </si>
  <si>
    <t>Bourání základů z betonu prostého</t>
  </si>
  <si>
    <t>-672551347</t>
  </si>
  <si>
    <t>Bourání základů z betonu prostého</t>
  </si>
  <si>
    <t>962052211</t>
  </si>
  <si>
    <t>Bourání zdiva nadzákladového ze ŽB přes 1 m3</t>
  </si>
  <si>
    <t>264279641</t>
  </si>
  <si>
    <t>Bourání zdiva železobetonového nadzákladového, objemu přes 1 m3</t>
  </si>
  <si>
    <t>963042819</t>
  </si>
  <si>
    <t>Bourání schodišťových stupňů betonových zhotovených na místě</t>
  </si>
  <si>
    <t>-2077605160</t>
  </si>
  <si>
    <t>2,00*15</t>
  </si>
  <si>
    <t>766441822</t>
  </si>
  <si>
    <t>Demontáž dřevěných lavic šířky přes 30 cm délky přes 1,0 m</t>
  </si>
  <si>
    <t>1630863063</t>
  </si>
  <si>
    <t>-769430577</t>
  </si>
  <si>
    <t>59327936</t>
  </si>
  <si>
    <t>-1559675906</t>
  </si>
  <si>
    <t>68,256*2 'Přepočtené koeficientem množství</t>
  </si>
  <si>
    <t>-1522248662</t>
  </si>
  <si>
    <t>251024525</t>
  </si>
  <si>
    <t>"chodník" 11,00</t>
  </si>
  <si>
    <t>843038418</t>
  </si>
  <si>
    <t>2,805+0,600</t>
  </si>
  <si>
    <t>-1345872513</t>
  </si>
  <si>
    <t>3,405*2</t>
  </si>
  <si>
    <t>-2012201004</t>
  </si>
  <si>
    <t>2035042823</t>
  </si>
  <si>
    <t>-1157948284</t>
  </si>
  <si>
    <t>chodník zámková dlažba</t>
  </si>
  <si>
    <t>11,00</t>
  </si>
  <si>
    <t>596211110</t>
  </si>
  <si>
    <t>Kladení zámkové dlažby komunikací pro pěší tl 60 mm skupiny A pl do 50 m2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</si>
  <si>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</si>
  <si>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11,00*1,03</t>
  </si>
  <si>
    <t>762</t>
  </si>
  <si>
    <t>Konstrukce tesařské</t>
  </si>
  <si>
    <t>762341027</t>
  </si>
  <si>
    <t>Bednění střech rovných z desek OSB tl 25 mm na pero a drážku šroubovaných na krokve</t>
  </si>
  <si>
    <t>-1764120526</t>
  </si>
  <si>
    <t>Bednění a laťování bednění střech rovných sklonu do 60° s vyřezáním otvorů z dřevoštěpkových desek OSB šroubovaných na krokve na pero a drážku, tloušťky desky 25 mm</t>
  </si>
  <si>
    <t>762332131</t>
  </si>
  <si>
    <t>Montáž vázaných kcí krovů pravidelných z hraněného řeziva průřezové plochy do 120 cm2</t>
  </si>
  <si>
    <t>-2030269784</t>
  </si>
  <si>
    <t>Montáž vázaných konstrukcí krovů střech pultových, sedlových, valbových, stanových čtvercového nebo obdélníkového půdorysu, z řeziva hraněného průřezové plochy do 120 cm2</t>
  </si>
  <si>
    <t>"hranol 8/12cm" 10,40*6</t>
  </si>
  <si>
    <t>60512127</t>
  </si>
  <si>
    <t>hranol stavební řezivo průřezu do 120cm2 přes dl 8m</t>
  </si>
  <si>
    <t>304503469</t>
  </si>
  <si>
    <t>"hranol 8/12cm" 62,40*0,08*0,12*1,10</t>
  </si>
  <si>
    <t>762395000</t>
  </si>
  <si>
    <t>Spojovací prostředky krovů, bednění, laťování, nadstřešních konstrukcí</t>
  </si>
  <si>
    <t>-1596746650</t>
  </si>
  <si>
    <t>Spojovací prostředky krovů, bednění a laťování, nadstřešních konstrukcí svory, prkna, hřebíky, pásová ocel, vruty</t>
  </si>
  <si>
    <t>"hranol 8/12cm" 62,40*0,08*0,12</t>
  </si>
  <si>
    <t>998762101</t>
  </si>
  <si>
    <t>Přesun hmot tonážní pro kce tesařské v objektech v do 6 m</t>
  </si>
  <si>
    <t>1628801467</t>
  </si>
  <si>
    <t>Přesun hmot pro konstrukce tesařské stanovený z hmotnosti přesunovaného materiálu vodorovná dopravní vzdálenost do 50 m v objektech výšky do 6 m</t>
  </si>
  <si>
    <t>764</t>
  </si>
  <si>
    <t>Konstrukce klempířské</t>
  </si>
  <si>
    <t>764141331</t>
  </si>
  <si>
    <t>Krytina střechy rovné drážkováním z tabulí z TiZn lesklého plechu sklonu do 30°</t>
  </si>
  <si>
    <t>-967935371</t>
  </si>
  <si>
    <t>Krytina ze svitků nebo tabulí z titanzinkového lesklého válcovaného plechu s úpravou u okapů, prostupů a výčnělků střechy rovné drážkováním z tabulí, velikosti 1000 x 2000 mm, sklon střechy do 30°</t>
  </si>
  <si>
    <t>10,70*3,10</t>
  </si>
  <si>
    <t>764541305</t>
  </si>
  <si>
    <t>Žlab podokapní půlkruhový z TiZn lesklého plechu rš 330 mm</t>
  </si>
  <si>
    <t>-1267584819</t>
  </si>
  <si>
    <t>Žlab podokapní z titanzinkového lesklého válcovaného plechu včetně háků a čel půlkruhový rš 330 mm</t>
  </si>
  <si>
    <t>764548323</t>
  </si>
  <si>
    <t>Svody kruhové včetně objímek, kolen, odskoků z TiZn lesklého plechu průměru 100 mm</t>
  </si>
  <si>
    <t>1280662353</t>
  </si>
  <si>
    <t>Svod z titanzinkového lesklého válcovaného plechu včetně objímek, kolen a odskoků kruhový, průměru 100 mm</t>
  </si>
  <si>
    <t>764541346</t>
  </si>
  <si>
    <t>Kotlík oválný (trychtýřový) pro podokapní žlaby z TiZn lesklého plechu 330/100 mm</t>
  </si>
  <si>
    <t>-1544357283</t>
  </si>
  <si>
    <t>Žlab podokapní z titanzinkového lesklého válcovaného plechu včetně háků a čel kotlík oválný (trychtýřový), rš žlabu/průměr svodu 330/100 mm</t>
  </si>
  <si>
    <t>998764101</t>
  </si>
  <si>
    <t>Přesun hmot tonážní pro konstrukce klempířské v objektech v do 6 m</t>
  </si>
  <si>
    <t>97833815</t>
  </si>
  <si>
    <t>Přesun hmot pro konstrukce klempířské stanovený z hmotnosti přesunovaného materiálu vodorovná dopravní vzdálenost do 50 m v objektech výšky do 6 m</t>
  </si>
  <si>
    <t>767</t>
  </si>
  <si>
    <t>Konstrukce zámečnické</t>
  </si>
  <si>
    <t>767-S02-01</t>
  </si>
  <si>
    <t>Ocelová nosná konstrukce tribuny, vč.žárového pozinkování (dodávka+výroba+montáž)</t>
  </si>
  <si>
    <t>894492328</t>
  </si>
  <si>
    <t>přesné provedení dle Technické zprávy a výkresu D.1.2-04</t>
  </si>
  <si>
    <t xml:space="preserve">1689,40*1,05   "vč.spojovacího a pomocného materiálu</t>
  </si>
  <si>
    <t>953961216</t>
  </si>
  <si>
    <t>Kotvy chemickou patronou M 24 hl 210 mm do betonu, ŽB nebo kamene s vyvrtáním otvoru</t>
  </si>
  <si>
    <t>-348997847</t>
  </si>
  <si>
    <t>Kotvy chemické s vyvrtáním otvoru do betonu, železobetonu nebo tvrdého kamene chemická patrona, velikost M 24, hloubka 210 mm</t>
  </si>
  <si>
    <t>dle výkresu D.1.2-04</t>
  </si>
  <si>
    <t>953965151</t>
  </si>
  <si>
    <t>Kotevní šroub pro chemické kotvy M 24 dl 290 mm</t>
  </si>
  <si>
    <t>-33457656</t>
  </si>
  <si>
    <t>Kotvy chemické s vyvrtáním otvoru kotevní šrouby pro chemické kotvy, velikost M 24, délka 290 mm</t>
  </si>
  <si>
    <t>998767101</t>
  </si>
  <si>
    <t>Přesun hmot tonážní pro zámečnické konstrukce v objektech v do 6 m</t>
  </si>
  <si>
    <t>160853205</t>
  </si>
  <si>
    <t>Přesun hmot pro zámečnické konstrukce stanovený z hmotnosti přesunovaného materiálu vodorovná dopravní vzdálenost do 50 m v objektech výšky do 6 m</t>
  </si>
  <si>
    <t>783213121</t>
  </si>
  <si>
    <t>Napouštěcí dvojnásobný syntetický biocidní nátěr tesařských konstrukcí zabudovaných do konstrukce</t>
  </si>
  <si>
    <t>1300937237</t>
  </si>
  <si>
    <t>Napouštěcí nátěr tesařských konstrukcí zabudovaných do konstrukce proti dřevokazným houbám, hmyzu a plísním dvojnásobný syntetický</t>
  </si>
  <si>
    <t>"hranol 8/12cm" 62,40*(0,08+0,12)*2</t>
  </si>
  <si>
    <t>783218211</t>
  </si>
  <si>
    <t>Lakovací dvojnásobný syntetický nátěr s mezibroušením tesařských konstrukcí</t>
  </si>
  <si>
    <t>921543426</t>
  </si>
  <si>
    <t>Lakovací nátěr tesařských konstrukcí dvojnásobný s mezibroušením syntetický</t>
  </si>
  <si>
    <t>SO.03 - Objekt sociálního zařízení</t>
  </si>
  <si>
    <t xml:space="preserve">    KA - Komunikace asfalt</t>
  </si>
  <si>
    <t xml:space="preserve">    KANpr - Přípojka kanalizace</t>
  </si>
  <si>
    <t xml:space="preserve">    VODpr - Přípojka vodovodu</t>
  </si>
  <si>
    <t>1-SO03vyt</t>
  </si>
  <si>
    <t>2,84*6,46*0,95*0,50</t>
  </si>
  <si>
    <t>8,715*2</t>
  </si>
  <si>
    <t>17,43*1,80</t>
  </si>
  <si>
    <t>936586376</t>
  </si>
  <si>
    <t>"po vybourání původního hřiště, okolo objektu" 270,00</t>
  </si>
  <si>
    <t>587878732</t>
  </si>
  <si>
    <t>270,00*0,20*1,80</t>
  </si>
  <si>
    <t>-961145771</t>
  </si>
  <si>
    <t>273326231</t>
  </si>
  <si>
    <t>Základové desky ze ŽB pro prostředí s mrazovými cykly tř. C 25/30</t>
  </si>
  <si>
    <t>-2015792540</t>
  </si>
  <si>
    <t>Základy z betonu železového desky z betonu pro prostředí s mrazovými cykly tř. C 25/30</t>
  </si>
  <si>
    <t>2,44*6,06*0,25</t>
  </si>
  <si>
    <t>273356021</t>
  </si>
  <si>
    <t>Bednění základových desek ploch rovinných zřízení</t>
  </si>
  <si>
    <t>-1182339686</t>
  </si>
  <si>
    <t>Bednění základů z betonu prostého nebo železového desek pro plochy rovinné zřízení</t>
  </si>
  <si>
    <t>(2,44+6,06)*2*0,25</t>
  </si>
  <si>
    <t>273356022</t>
  </si>
  <si>
    <t>Bednění základových desek ploch rovinných odstranění</t>
  </si>
  <si>
    <t>1968417160</t>
  </si>
  <si>
    <t>Bednění základů z betonu prostého nebo železového desek pro plochy rovinné odstranění</t>
  </si>
  <si>
    <t>273366006</t>
  </si>
  <si>
    <t>Výztuž základových desek z betonářské oceli 10 505</t>
  </si>
  <si>
    <t>2061027906</t>
  </si>
  <si>
    <t>Výztuž základů desek z oceli 10 505 (R) nebo BSt 500</t>
  </si>
  <si>
    <t>3,697*0,040</t>
  </si>
  <si>
    <t>273362021</t>
  </si>
  <si>
    <t>Výztuž základových desek svařovanými sítěmi Kari</t>
  </si>
  <si>
    <t>1474713357</t>
  </si>
  <si>
    <t>Výztuž základů desek ze svařovaných sítí z drátů typu KARI</t>
  </si>
  <si>
    <t>síť 100/100/8mm</t>
  </si>
  <si>
    <t>2,44*6,06*2*1,2*7,90*0,001</t>
  </si>
  <si>
    <t>631311123</t>
  </si>
  <si>
    <t>Mazanina tl do 120 mm z betonu prostého bez zvýšených nároků na prostředí tř. C 12/15</t>
  </si>
  <si>
    <t>1754613059</t>
  </si>
  <si>
    <t>Mazanina z betonu prostého bez zvýšených nároků na prostředí tl. přes 80 do 120 mm tř. C 12/15</t>
  </si>
  <si>
    <t>2,4*6,06*0,10</t>
  </si>
  <si>
    <t>631351101</t>
  </si>
  <si>
    <t>Zřízení bednění rýh a hran v podlahách</t>
  </si>
  <si>
    <t>-208511750</t>
  </si>
  <si>
    <t>Bednění v podlahách rýh a hran zřízení</t>
  </si>
  <si>
    <t>(2,44+6,06)*2*0,10</t>
  </si>
  <si>
    <t>631351102</t>
  </si>
  <si>
    <t>Odstranění bednění rýh a hran v podlahách</t>
  </si>
  <si>
    <t>1062848204</t>
  </si>
  <si>
    <t>Bednění v podlahách rýh a hran odstranění</t>
  </si>
  <si>
    <t>2,84*6,46*0,65</t>
  </si>
  <si>
    <t>bun</t>
  </si>
  <si>
    <t>Stavební buňka 244x606x279cm (dodávka+montáž)</t>
  </si>
  <si>
    <t>650586009</t>
  </si>
  <si>
    <t>- kompletní dodávka vč.elektroinstalace a zdravotní techniky</t>
  </si>
  <si>
    <t>- přesný popis viz D1.1-01-01 Technická zpráva, str.10, 11</t>
  </si>
  <si>
    <t>95-01</t>
  </si>
  <si>
    <t>Odpadkový koš</t>
  </si>
  <si>
    <t>303253681</t>
  </si>
  <si>
    <t>95-02</t>
  </si>
  <si>
    <t>Dávkovač mýdla (dodávka+montáž)</t>
  </si>
  <si>
    <t>1859148212</t>
  </si>
  <si>
    <t>95-03</t>
  </si>
  <si>
    <t>Zásobník na papírové ručníky (dodávka+montáž)</t>
  </si>
  <si>
    <t>1225273459</t>
  </si>
  <si>
    <t>95-04</t>
  </si>
  <si>
    <t>Zásobník na toaletní papír (dodávka+montáž)</t>
  </si>
  <si>
    <t>-1393210461</t>
  </si>
  <si>
    <t>"chodník zámková dlažba" 19,20</t>
  </si>
  <si>
    <t>19,20*1,03</t>
  </si>
  <si>
    <t>KA</t>
  </si>
  <si>
    <t>Komunikace asfalt</t>
  </si>
  <si>
    <t>113107423</t>
  </si>
  <si>
    <t>Odstranění podkladu z kameniva drceného tl 300 mm při překopech strojně pl do 15 m2</t>
  </si>
  <si>
    <t>-1917725723</t>
  </si>
  <si>
    <t>Odstranění podkladů nebo krytů při překopech inženýrských sítí s přemístěním hmot na skládku ve vzdálenosti do 3 m nebo s naložením na dopravní prostředek strojně plochy jednotlivě do 15 m2 z kameniva hrubého drceného, o tl. vrstvy přes 200 do 300 mm</t>
  </si>
  <si>
    <t>místní komunikace asfalt</t>
  </si>
  <si>
    <t>"přípojka kanalizace" 5,00*1,10</t>
  </si>
  <si>
    <t>113154114</t>
  </si>
  <si>
    <t>Frézování živičného krytu tl 100 mm pruh š 0,5 m pl do 500 m2 bez překážek v trase</t>
  </si>
  <si>
    <t>1185611376</t>
  </si>
  <si>
    <t>Frézování živičného podkladu nebo krytu s naložením na dopravní prostředek plochy do 500 m2 bez překážek v trase pruhu šířky do 0,5 m, tloušťky vrstvy 100 mm</t>
  </si>
  <si>
    <t>"přípojka kanalizace" 5,30*1,60</t>
  </si>
  <si>
    <t>919735112</t>
  </si>
  <si>
    <t>Řezání stávajícího živičného krytu hl do 100 mm</t>
  </si>
  <si>
    <t>-1177969067</t>
  </si>
  <si>
    <t>Řezání stávajícího živičného krytu nebo podkladu hloubky přes 50 do 100 mm</t>
  </si>
  <si>
    <t>13,00</t>
  </si>
  <si>
    <t>113202111</t>
  </si>
  <si>
    <t>Vytrhání obrub krajníků obrubníků stojatých</t>
  </si>
  <si>
    <t>-1096161347</t>
  </si>
  <si>
    <t>Vytrhání obrub s vybouráním lože, s přemístěním hmot na skládku na vzdálenost do 3 m nebo s naložením na dopravní prostředek z krajníků nebo obrubníků stojatých</t>
  </si>
  <si>
    <t>"přípojka kanalizace" 2,00</t>
  </si>
  <si>
    <t>566901132</t>
  </si>
  <si>
    <t>Vyspravení podkladu po překopech ing sítí plochy do 15 m2 štěrkodrtí tl. 150 mm</t>
  </si>
  <si>
    <t>1429321649</t>
  </si>
  <si>
    <t>Vyspravení podkladu po překopech inženýrských sítí plochy do 15 m2 s rozprostřením a zhutněním štěrkodrtí tl. 150 mm</t>
  </si>
  <si>
    <t>místní komunikace asfalt (2 vrstvy)</t>
  </si>
  <si>
    <t>"přípojka kanalizace" 5,00*1,10*2</t>
  </si>
  <si>
    <t>572340111</t>
  </si>
  <si>
    <t>Vyspravení krytu komunikací po překopech plochy do 15 m2 asfaltovým betonem ACO (AB) tl 50 mm</t>
  </si>
  <si>
    <t>1847916220</t>
  </si>
  <si>
    <t>Vyspravení krytu komunikací po překopech inženýrských sítí plochy do 15 m2 asfaltovým betonem ACO (AB), po zhutnění tl. přes 30 do 50 mm</t>
  </si>
  <si>
    <t>"přípojka kanalizace" 5,30*1,60*2</t>
  </si>
  <si>
    <t>919732211</t>
  </si>
  <si>
    <t>Styčná spára napojení nového živičného povrchu na stávající za tepla š 15 mm hl 25 mm s prořezáním</t>
  </si>
  <si>
    <t>161462398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</si>
  <si>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</si>
  <si>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573231106</t>
  </si>
  <si>
    <t>Postřik živičný spojovací ze silniční emulze v množství 0,30 kg/m2</t>
  </si>
  <si>
    <t>2056016928</t>
  </si>
  <si>
    <t>Postřik spojovací PS bez posypu kamenivem ze silniční emulze, v množství 0,30 kg/m2</t>
  </si>
  <si>
    <t>916131113</t>
  </si>
  <si>
    <t>Osazení silničního obrubníku betonového ležatého s boční opěrou do lože z betonu prostého</t>
  </si>
  <si>
    <t>-1474248766</t>
  </si>
  <si>
    <t>Osazení silničního obrubníku betonového se zřízením lože, s vyplněním a zatřením spár cementovou maltou ležatého s boční opěrou z betonu prostého, do lože z betonu prostého</t>
  </si>
  <si>
    <t>979021113</t>
  </si>
  <si>
    <t>Očištění vybouraných obrubníků a krajníků silničních při překopech inženýrských sítí</t>
  </si>
  <si>
    <t>37353023</t>
  </si>
  <si>
    <t>Očištění vybouraných prvků při překopech inženýrských sítí od spojovacího materiálu s odklizením a uložením očištěných hmot a spojovacího materiálu na skládku do vzdálenosti 10 m nebo naložením na dopravní prostředek obrubníků a krajníků, vybouraných z jakéhokoliv lože a s jakoukoliv výplní spár silničních</t>
  </si>
  <si>
    <t>403560155</t>
  </si>
  <si>
    <t>2,42+2,171</t>
  </si>
  <si>
    <t>1625440367</t>
  </si>
  <si>
    <t>4,591*2</t>
  </si>
  <si>
    <t>1532654356</t>
  </si>
  <si>
    <t>4271035</t>
  </si>
  <si>
    <t>997223845.1</t>
  </si>
  <si>
    <t>Poplatek za uložení na skládce (skládkovné) odpadu asfaltového bez dehtu kód odpadu 170 302</t>
  </si>
  <si>
    <t>-1528329510</t>
  </si>
  <si>
    <t>Poplatek za uložení stavebního odpadu na skládce (skládkovné) asfaltového bez obsahu dehtu zatříděného do Katalogu odpadů pod kódem 170 302</t>
  </si>
  <si>
    <t>998225111</t>
  </si>
  <si>
    <t>Přesun hmot pro pozemní komunikace s krytem z kamene, monolitickým betonovým nebo živičným</t>
  </si>
  <si>
    <t>428414174</t>
  </si>
  <si>
    <t>Přesun hmot pro komunikace s krytem z kameniva, monolitickým betonovým nebo živičným dopravní vzdálenost do 200 m jakékoliv délky objektu</t>
  </si>
  <si>
    <t>KANpr</t>
  </si>
  <si>
    <t>Přípojka kanalizace</t>
  </si>
  <si>
    <t>121101101</t>
  </si>
  <si>
    <t>Sejmutí ornice s přemístěním na vzdálenost do 50 m</t>
  </si>
  <si>
    <t>-1192480058</t>
  </si>
  <si>
    <t>Sejmutí ornice nebo lesní půdy s vodorovným přemístěním na hromady v místě upotřebení nebo na dočasné či trvalé skládky se složením, na vzdálenost do 50 m</t>
  </si>
  <si>
    <t>12,00*1,00*0,20</t>
  </si>
  <si>
    <t>641917067</t>
  </si>
  <si>
    <t>17,00*1,00*2,00*0,50</t>
  </si>
  <si>
    <t>"odp.ornice" -12,00*1,00*0,20*0,50</t>
  </si>
  <si>
    <t>"odp.komunikace asfalt" -5,00*1,00*0,50*0,50</t>
  </si>
  <si>
    <t>2059529001</t>
  </si>
  <si>
    <t>151101101</t>
  </si>
  <si>
    <t>Zřízení příložného pažení a rozepření stěn rýh hl do 2 m</t>
  </si>
  <si>
    <t>-993766473</t>
  </si>
  <si>
    <t>Zřízení pažení a rozepření stěn rýh pro podzemní vedení pro všechny šířky rýhy příložné pro jakoukoliv mezerovitost, hloubky do 2 m</t>
  </si>
  <si>
    <t>17,00*2*2,00</t>
  </si>
  <si>
    <t>151101111</t>
  </si>
  <si>
    <t>Odstranění příložného pažení a rozepření stěn rýh hl do 2 m</t>
  </si>
  <si>
    <t>-1172117640</t>
  </si>
  <si>
    <t>Odstranění pažení a rozepření stěn rýh pro podzemní vedení s uložením materiálu na vzdálenost do 3 m od kraje výkopu příložné, hloubky do 2 m</t>
  </si>
  <si>
    <t>1075375001</t>
  </si>
  <si>
    <t>14,55*2</t>
  </si>
  <si>
    <t>585785209</t>
  </si>
  <si>
    <t>1232643687</t>
  </si>
  <si>
    <t>156332107</t>
  </si>
  <si>
    <t>29,10*1,80</t>
  </si>
  <si>
    <t>1860165045</t>
  </si>
  <si>
    <t>"výkop" 14,55*2</t>
  </si>
  <si>
    <t>"odp.lože" -1,70</t>
  </si>
  <si>
    <t>"odp.obsypu" -8,50</t>
  </si>
  <si>
    <t>-75897129</t>
  </si>
  <si>
    <t>18,90*2,0541</t>
  </si>
  <si>
    <t>-1730324779</t>
  </si>
  <si>
    <t>"materiál pro zásyp" 18,90</t>
  </si>
  <si>
    <t>"materiál pro lože" 1,87</t>
  </si>
  <si>
    <t>"materiál pro obsyp" 9,35</t>
  </si>
  <si>
    <t>-1468143131</t>
  </si>
  <si>
    <t>-308737583</t>
  </si>
  <si>
    <t>17,00*1,00*0,50</t>
  </si>
  <si>
    <t>263192343</t>
  </si>
  <si>
    <t>8,50*2,0541</t>
  </si>
  <si>
    <t>451573111</t>
  </si>
  <si>
    <t>Lože pod potrubí otevřený výkop ze štěrkopísku</t>
  </si>
  <si>
    <t>611135939</t>
  </si>
  <si>
    <t>Lože pod potrubí, stoky a drobné objekty v otevřeném výkopu z písku a štěrkopísku do 63 mm</t>
  </si>
  <si>
    <t>17,00*1,00*0,10</t>
  </si>
  <si>
    <t>-710811707</t>
  </si>
  <si>
    <t>12,00*1,00</t>
  </si>
  <si>
    <t>-489439558</t>
  </si>
  <si>
    <t>871315231</t>
  </si>
  <si>
    <t>Kanalizační potrubí z tvrdého PVC jednovrstvé tuhost třídy SN10 DN 160</t>
  </si>
  <si>
    <t>1132481370</t>
  </si>
  <si>
    <t>Kanalizační potrubí z tvrdého PVC v otevřeném výkopu ve sklonu do 20 %, hladkého plnostěnného jednovrstvého, tuhost třídy SN 10 DN 160</t>
  </si>
  <si>
    <t>894812311</t>
  </si>
  <si>
    <t>Revizní a čistící šachta z PP typ DN 600/160 šachtové dno průtočné</t>
  </si>
  <si>
    <t>23214117</t>
  </si>
  <si>
    <t>Revizní a čistící šachta z polypropylenu PP pro hladké trouby DN 600 šachtové dno (DN šachty / DN trubního vedení) DN 600/160 průtočné</t>
  </si>
  <si>
    <t>894812332</t>
  </si>
  <si>
    <t>Revizní a čistící šachta z PP DN 600 šachtová roura korugovaná světlé hloubky 2000 mm</t>
  </si>
  <si>
    <t>-2043808943</t>
  </si>
  <si>
    <t>Revizní a čistící šachta z polypropylenu PP pro hladké trouby DN 600 roura šachtová korugovaná, světlé hloubky 2 000 mm</t>
  </si>
  <si>
    <t>894812339</t>
  </si>
  <si>
    <t>Příplatek k rourám revizní a čistící šachty z PP DN 600 za uříznutí šachtové roury</t>
  </si>
  <si>
    <t>-428308332</t>
  </si>
  <si>
    <t>Revizní a čistící šachta z polypropylenu PP pro hladké trouby DN 600 Příplatek k cenám 2331 - 2334 za uříznutí šachtové roury</t>
  </si>
  <si>
    <t>894812352</t>
  </si>
  <si>
    <t>Revizní a čistící šachta z PP DN 600 poklop litinový pro třídu zatížení A15 s teleskopickým adaptérem</t>
  </si>
  <si>
    <t>-2003278085</t>
  </si>
  <si>
    <t>Revizní a čistící šachta z polypropylenu PP pro hladké trouby DN 600 poklop (mříž) litinový pro třídu zatížení A15 s teleskopickým adaptérem</t>
  </si>
  <si>
    <t>837391990</t>
  </si>
  <si>
    <t>Napojení nového potrubí PVC DN150 do stávajícího potrubí kameninového DN400 (dodávka+montáž)</t>
  </si>
  <si>
    <t>-1253829366</t>
  </si>
  <si>
    <t>-155523994</t>
  </si>
  <si>
    <t>VODpr</t>
  </si>
  <si>
    <t>Přípojka vodovodu</t>
  </si>
  <si>
    <t>1749441038</t>
  </si>
  <si>
    <t>81,00*1,00*0,20</t>
  </si>
  <si>
    <t>303165933</t>
  </si>
  <si>
    <t>128,00*1,00*1,50*0,50</t>
  </si>
  <si>
    <t>"odp.ornice" -81,00*1,00*0,20*0,50</t>
  </si>
  <si>
    <t>-955243568</t>
  </si>
  <si>
    <t>1281384836</t>
  </si>
  <si>
    <t>128,00*2*1,50</t>
  </si>
  <si>
    <t>537080690</t>
  </si>
  <si>
    <t>-1013634491</t>
  </si>
  <si>
    <t>87,90*2</t>
  </si>
  <si>
    <t>674933455</t>
  </si>
  <si>
    <t>904583909</t>
  </si>
  <si>
    <t>-1633435537</t>
  </si>
  <si>
    <t>175,80*1,80</t>
  </si>
  <si>
    <t>-1402393001</t>
  </si>
  <si>
    <t>"výkop" 87,90*2</t>
  </si>
  <si>
    <t>"odp.lože" -12,80</t>
  </si>
  <si>
    <t>"odp.obsypu" -42,496</t>
  </si>
  <si>
    <t>-803889080</t>
  </si>
  <si>
    <t>120,504*2,0541</t>
  </si>
  <si>
    <t>1794207346</t>
  </si>
  <si>
    <t>"materiál pro zásyp" 120,504</t>
  </si>
  <si>
    <t>"materiál pro lože" 12,80</t>
  </si>
  <si>
    <t>"materiál pro obsyp" 42,496</t>
  </si>
  <si>
    <t>1183742645</t>
  </si>
  <si>
    <t>548979437</t>
  </si>
  <si>
    <t>128,00*1,00*0,332</t>
  </si>
  <si>
    <t>583373031</t>
  </si>
  <si>
    <t>štěrkopísek frakce 4/8</t>
  </si>
  <si>
    <t>-355390133</t>
  </si>
  <si>
    <t>42,496*2,0541</t>
  </si>
  <si>
    <t>-1288556903</t>
  </si>
  <si>
    <t>128,00*1,00*0,10</t>
  </si>
  <si>
    <t>151988633</t>
  </si>
  <si>
    <t>81,00*1,00</t>
  </si>
  <si>
    <t>1267653336</t>
  </si>
  <si>
    <t>871161211</t>
  </si>
  <si>
    <t>Montáž potrubí z PE100 SDR 11 otevřený výkop svařovaných elektrotvarovkou D 32 x 3,0 mm</t>
  </si>
  <si>
    <t>-706601696</t>
  </si>
  <si>
    <t>Montáž vodovodního potrubí z plastů v otevřeném výkopu z polyetylenu PE 100 svařovaných elektrotvarovkou SDR 11/PN16 D 32 x 3,0 mm</t>
  </si>
  <si>
    <t>GRX.101330</t>
  </si>
  <si>
    <t>potrubí PE100 RC+ d32x3,0mm SDR11/PN16, návin 100m</t>
  </si>
  <si>
    <t>1519068440</t>
  </si>
  <si>
    <t>128,00*1,015</t>
  </si>
  <si>
    <t>879161111.01</t>
  </si>
  <si>
    <t>Napojení vodovodní přípojky DN 25 na stávající rozvody (dodávka+montáž)</t>
  </si>
  <si>
    <t>1466561949</t>
  </si>
  <si>
    <t>892241111</t>
  </si>
  <si>
    <t>Tlaková zkouška vodou potrubí do 80</t>
  </si>
  <si>
    <t>1676291492</t>
  </si>
  <si>
    <t>Tlakové zkoušky vodou na potrubí DN do 80</t>
  </si>
  <si>
    <t>892233122</t>
  </si>
  <si>
    <t>Proplach a dezinfekce vodovodního potrubí DN od 40 do 70</t>
  </si>
  <si>
    <t>1735291376</t>
  </si>
  <si>
    <t>899721111</t>
  </si>
  <si>
    <t>Signalizační vodič DN do 150 mm na potrubí</t>
  </si>
  <si>
    <t>-874471458</t>
  </si>
  <si>
    <t>Signalizační vodič na potrubí DN do 150 mm</t>
  </si>
  <si>
    <t>899722113</t>
  </si>
  <si>
    <t>Krytí potrubí z plastů výstražnou fólií z PVC 34cm</t>
  </si>
  <si>
    <t>-644916177</t>
  </si>
  <si>
    <t>Krytí potrubí z plastů výstražnou fólií z PVC šířky 34cm</t>
  </si>
  <si>
    <t>-730483108</t>
  </si>
  <si>
    <t>SO.04 - Víceúčelové hřiště</t>
  </si>
  <si>
    <t>1-SO04vyt</t>
  </si>
  <si>
    <t>"hřiště" 405,00*0,25 *0,50</t>
  </si>
  <si>
    <t>"chodník" 14,00*0,25 *0,50</t>
  </si>
  <si>
    <t>"oplocení" 0,60*0,60*1,00*34 *0,50</t>
  </si>
  <si>
    <t>(52,375+6,12)*2</t>
  </si>
  <si>
    <t>116,99*1,80</t>
  </si>
  <si>
    <t>"podél obrubníku" 25,00</t>
  </si>
  <si>
    <t>bask</t>
  </si>
  <si>
    <t>Basketbalový koš stabilní k zabudování do betonové patky (dodávka+montáž)</t>
  </si>
  <si>
    <t>-2030245209</t>
  </si>
  <si>
    <t>volej</t>
  </si>
  <si>
    <t>Volejbalové sloupky vyndavací, vč.pouzdra k zabudování do beton.patky (dodávka+montáž)</t>
  </si>
  <si>
    <t>pár</t>
  </si>
  <si>
    <t>1105518610</t>
  </si>
  <si>
    <t>lavič</t>
  </si>
  <si>
    <t>Lavička-konstrukce z betonu, sedáky a opěradla dřevěná, popř.z recyklovaného plastu (dodávka+montáž)</t>
  </si>
  <si>
    <t>víč</t>
  </si>
  <si>
    <t>Zavíčkování otvoru v betonové patce (dodávka+montáž)</t>
  </si>
  <si>
    <t>966071823</t>
  </si>
  <si>
    <t>Rozebrání oplocení z drátěného pletiva se čtvercovými oky výšky přes 2,0 m</t>
  </si>
  <si>
    <t>-1095666697</t>
  </si>
  <si>
    <t>Rozebrání oplocení z pletiva drátěného se čtvercovými oky, výšky přes 2,0 do 4,0 m</t>
  </si>
  <si>
    <t>82,00*4,00</t>
  </si>
  <si>
    <t>966071711.01</t>
  </si>
  <si>
    <t>Bourání sloupků a vzpěr plotových ocelových do 5,00 m zabetonovaných</t>
  </si>
  <si>
    <t>1914354545</t>
  </si>
  <si>
    <t>Bourání plotových sloupků a vzpěr ocelových trubkových nebo profilovaných výšky do 5,00 m zabetonovaných</t>
  </si>
  <si>
    <t>3,481*2 'Přepočtené koeficientem množství</t>
  </si>
  <si>
    <t>113102211.02</t>
  </si>
  <si>
    <t>Odstranění umělého sportovního povrchu (na podkladním štěrku)</t>
  </si>
  <si>
    <t>"hřiště" 619,00</t>
  </si>
  <si>
    <t>113107222</t>
  </si>
  <si>
    <t>Odstranění podkladu z kameniva drceného tl 200 mm strojně pl přes 200 m2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</si>
  <si>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</si>
  <si>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179,51</t>
  </si>
  <si>
    <t>179,51*2</t>
  </si>
  <si>
    <t>6,19+4,88</t>
  </si>
  <si>
    <t>11,07*2</t>
  </si>
  <si>
    <t>179,51+11,07</t>
  </si>
  <si>
    <t>"hřiště" 405,00</t>
  </si>
  <si>
    <t>579pro10</t>
  </si>
  <si>
    <t>Vodopropustný polyuretanový povrch jednovrstvý tl.10mm (dodávka+montáž+přesun hmot)</t>
  </si>
  <si>
    <t>-1072829660</t>
  </si>
  <si>
    <t>"hřiště" 240,00</t>
  </si>
  <si>
    <t>"chodník zámková dlažba" 14,00</t>
  </si>
  <si>
    <t>14,00*1,03</t>
  </si>
  <si>
    <t>0,60*0,60*1,00*34</t>
  </si>
  <si>
    <t>0,60*4*0,30*34</t>
  </si>
  <si>
    <t>"sloupky oplocení" 21</t>
  </si>
  <si>
    <t>"přivařeno k ocel.sloupkům" 6</t>
  </si>
  <si>
    <t>bran</t>
  </si>
  <si>
    <t>Branka ocelová v oplocení, 100x200cm, vč,kování a zámku, vč.žárového pozinkování (dodávka+montáž+výroba)</t>
  </si>
  <si>
    <t>-231637679</t>
  </si>
  <si>
    <t>-344587322</t>
  </si>
  <si>
    <t>57,00*4,00</t>
  </si>
  <si>
    <t>-1785716522</t>
  </si>
  <si>
    <t>86,00*0,65*1,00*0,50</t>
  </si>
  <si>
    <t>-1520434360</t>
  </si>
  <si>
    <t>-30871379</t>
  </si>
  <si>
    <t>27,95*2</t>
  </si>
  <si>
    <t>643855506</t>
  </si>
  <si>
    <t>-1861704346</t>
  </si>
  <si>
    <t>-2101662549</t>
  </si>
  <si>
    <t>55,90*1,80</t>
  </si>
  <si>
    <t>-1247927553</t>
  </si>
  <si>
    <t>1349357516</t>
  </si>
  <si>
    <t>-1227797351</t>
  </si>
  <si>
    <t>86,00*0,65*0,70</t>
  </si>
  <si>
    <t>-1233674856</t>
  </si>
  <si>
    <t>86,00*0,65*0,30</t>
  </si>
  <si>
    <t>-301289991</t>
  </si>
  <si>
    <t>"materiál pro zásyp" 39,13+16,77</t>
  </si>
  <si>
    <t>-2107643020</t>
  </si>
  <si>
    <t>1608080065</t>
  </si>
  <si>
    <t>86,00*(0,65+1,00)*2</t>
  </si>
  <si>
    <t>-1060938829</t>
  </si>
  <si>
    <t>283,80*1,20</t>
  </si>
  <si>
    <t>-1173883590</t>
  </si>
  <si>
    <t>SO.05 - Hřiště pro děti</t>
  </si>
  <si>
    <t xml:space="preserve">    VODp - Přeložka vodovodu</t>
  </si>
  <si>
    <t>1-SO05vyt</t>
  </si>
  <si>
    <t>"hřiště" 315,00*0,25 *0,50</t>
  </si>
  <si>
    <t>"oplocení" (0,60*0,60*1,00*19+0,40*0,40*1,00*6) *0,50</t>
  </si>
  <si>
    <t>885231705</t>
  </si>
  <si>
    <t>(39,375+3,90)*2</t>
  </si>
  <si>
    <t>-853710932</t>
  </si>
  <si>
    <t>1199071340</t>
  </si>
  <si>
    <t>86,55*1,80</t>
  </si>
  <si>
    <t>-1416583759</t>
  </si>
  <si>
    <t>"podél obrubníku" 40,00</t>
  </si>
  <si>
    <t>2126604465</t>
  </si>
  <si>
    <t>40,00*0,20*1,80</t>
  </si>
  <si>
    <t>1799564277</t>
  </si>
  <si>
    <t>966072811</t>
  </si>
  <si>
    <t>Rozebrání rámového oplocení na ocelové sloupky výšky do 2m</t>
  </si>
  <si>
    <t>1585367221</t>
  </si>
  <si>
    <t>Rozebrání oplocení z dílců rámových na ocelové sloupky, výšky přes 1 do 2 m</t>
  </si>
  <si>
    <t>966071711</t>
  </si>
  <si>
    <t>Bourání sloupků a vzpěr plotových ocelových do 2,5 m zabetonovaných</t>
  </si>
  <si>
    <t>-783013642</t>
  </si>
  <si>
    <t>Bourání plotových sloupků a vzpěr ocelových trubkových nebo profilovaných výšky do 2,50 m zabetonovaných</t>
  </si>
  <si>
    <t>bask_b</t>
  </si>
  <si>
    <t>Odstranění basketbalového koše vč.základu, vč.odvozu a likvidace</t>
  </si>
  <si>
    <t>620599751</t>
  </si>
  <si>
    <t>2,48*2 'Přepočtené koeficientem množství</t>
  </si>
  <si>
    <t>"hřiště" 315,00</t>
  </si>
  <si>
    <t>994470418</t>
  </si>
  <si>
    <t>0,60*0,60*1,00*19</t>
  </si>
  <si>
    <t>0,40*0,40*1,00*6</t>
  </si>
  <si>
    <t>0,60*4*0,30*19</t>
  </si>
  <si>
    <t>0,40*4*0,30*6</t>
  </si>
  <si>
    <t>338171123</t>
  </si>
  <si>
    <t>Osazování sloupků a vzpěr plotových ocelových v do 2,60 m se zabetonováním</t>
  </si>
  <si>
    <t>412989286</t>
  </si>
  <si>
    <t>Montáž sloupků a vzpěr plotových ocelových trubkových nebo profilovaných výšky do 2,60 m se zabetonováním do 0,08 m3 do připravených jamek</t>
  </si>
  <si>
    <t>553421521</t>
  </si>
  <si>
    <t>plotový sloupek délky 210cm, vč.žárového pozinkování</t>
  </si>
  <si>
    <t>825412910</t>
  </si>
  <si>
    <t>553421531</t>
  </si>
  <si>
    <t>plotový sloupek délky 300cm, vč.žárového pozinkování</t>
  </si>
  <si>
    <t>863222250</t>
  </si>
  <si>
    <t>"sloupky oplocení" 19</t>
  </si>
  <si>
    <t>-861033477</t>
  </si>
  <si>
    <t>(11,40*2+30,00)*4,00</t>
  </si>
  <si>
    <t>3,60*(1,30+3,00)/2*2</t>
  </si>
  <si>
    <t>0,80*1,30*2</t>
  </si>
  <si>
    <t>VODp</t>
  </si>
  <si>
    <t>Přeložka vodovodu</t>
  </si>
  <si>
    <t>-498383931</t>
  </si>
  <si>
    <t>5,00*1,00*0,20</t>
  </si>
  <si>
    <t>35,00*1,00*1,60*0,50</t>
  </si>
  <si>
    <t>"odp.ornice" -5,00*1,00*0,20*0,50</t>
  </si>
  <si>
    <t>429428955</t>
  </si>
  <si>
    <t>35,00*2*1,60</t>
  </si>
  <si>
    <t>-255810145</t>
  </si>
  <si>
    <t>1222815911</t>
  </si>
  <si>
    <t>27,50*2</t>
  </si>
  <si>
    <t>55,00*1,80</t>
  </si>
  <si>
    <t>"výkop" 27,50*2</t>
  </si>
  <si>
    <t>"odp.lože" -3,50</t>
  </si>
  <si>
    <t>"odp.obsypu" -14,00</t>
  </si>
  <si>
    <t>37,50*2,0541</t>
  </si>
  <si>
    <t>"materiál pro zásyp" 37,50</t>
  </si>
  <si>
    <t>"materiál pro lože" 3,50</t>
  </si>
  <si>
    <t>"materiál pro obsyp" 14,00</t>
  </si>
  <si>
    <t>561774033</t>
  </si>
  <si>
    <t>35,00*1,00*0,40</t>
  </si>
  <si>
    <t>-435618971</t>
  </si>
  <si>
    <t>14,00*2,0541</t>
  </si>
  <si>
    <t>1080765517</t>
  </si>
  <si>
    <t>35,00*1,00*0,10</t>
  </si>
  <si>
    <t>5,00*1,00</t>
  </si>
  <si>
    <t>871211811.01</t>
  </si>
  <si>
    <t>Bourání stávajícího potrubí, vč.odvozu na skládku, vč.poplatku za skládku suti</t>
  </si>
  <si>
    <t>-1342266499</t>
  </si>
  <si>
    <t>-728285063</t>
  </si>
  <si>
    <t>67,00*0,65*1,00*0,50</t>
  </si>
  <si>
    <t>475761947</t>
  </si>
  <si>
    <t>1988330471</t>
  </si>
  <si>
    <t>21,775*2</t>
  </si>
  <si>
    <t>-1160034692</t>
  </si>
  <si>
    <t>2109588099</t>
  </si>
  <si>
    <t>-1107502686</t>
  </si>
  <si>
    <t>43,55*1,80</t>
  </si>
  <si>
    <t>40937249</t>
  </si>
  <si>
    <t>-1493449633</t>
  </si>
  <si>
    <t>707921324</t>
  </si>
  <si>
    <t>67,00*0,65*0,70</t>
  </si>
  <si>
    <t>-1790556515</t>
  </si>
  <si>
    <t>67,00*0,65*0,30</t>
  </si>
  <si>
    <t>879142138</t>
  </si>
  <si>
    <t>"materiál pro zásyp" 30,485+13,065</t>
  </si>
  <si>
    <t>1381115233</t>
  </si>
  <si>
    <t>-989599732</t>
  </si>
  <si>
    <t>67,00*(0,65+1,00)*2</t>
  </si>
  <si>
    <t>154567430</t>
  </si>
  <si>
    <t>221,10*1,20</t>
  </si>
  <si>
    <t>1779493736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</si>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</sst>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4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38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PROV503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Rekonstrukce sportovního stadionu ZŠ R.Frimla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Trutnov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5. 12. 2019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Trutnov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PROVOD s.r.o.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ROUND(SUM(AG55:AG59),2)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ROUND(SUM(AS55:AS59),2)</f>
        <v>0</v>
      </c>
      <c r="AT54" s="107">
        <f>ROUND(SUM(AV54:AW54),2)</f>
        <v>0</v>
      </c>
      <c r="AU54" s="108">
        <f>ROUND(SUM(AU55:AU59),5)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ROUND(SUM(AZ55:AZ59),2)</f>
        <v>0</v>
      </c>
      <c r="BA54" s="107">
        <f>ROUND(SUM(BA55:BA59),2)</f>
        <v>0</v>
      </c>
      <c r="BB54" s="107">
        <f>ROUND(SUM(BB55:BB59),2)</f>
        <v>0</v>
      </c>
      <c r="BC54" s="107">
        <f>ROUND(SUM(BC55:BC59),2)</f>
        <v>0</v>
      </c>
      <c r="BD54" s="109">
        <f>ROUND(SUM(BD55:BD59),2)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'SO.01 - Stadion'!J30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'SO.01 - Stadion'!P94</f>
        <v>0</v>
      </c>
      <c r="AV55" s="121">
        <f>'SO.01 - Stadion'!J33</f>
        <v>0</v>
      </c>
      <c r="AW55" s="121">
        <f>'SO.01 - Stadion'!J34</f>
        <v>0</v>
      </c>
      <c r="AX55" s="121">
        <f>'SO.01 - Stadion'!J35</f>
        <v>0</v>
      </c>
      <c r="AY55" s="121">
        <f>'SO.01 - Stadion'!J36</f>
        <v>0</v>
      </c>
      <c r="AZ55" s="121">
        <f>'SO.01 - Stadion'!F33</f>
        <v>0</v>
      </c>
      <c r="BA55" s="121">
        <f>'SO.01 - Stadion'!F34</f>
        <v>0</v>
      </c>
      <c r="BB55" s="121">
        <f>'SO.01 - Stadion'!F35</f>
        <v>0</v>
      </c>
      <c r="BC55" s="121">
        <f>'SO.01 - Stadion'!F36</f>
        <v>0</v>
      </c>
      <c r="BD55" s="123">
        <f>'SO.01 - Stadion'!F37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7" customFormat="1" ht="16.5" customHeight="1">
      <c r="A56" s="112" t="s">
        <v>76</v>
      </c>
      <c r="B56" s="113"/>
      <c r="C56" s="114"/>
      <c r="D56" s="115" t="s">
        <v>83</v>
      </c>
      <c r="E56" s="115"/>
      <c r="F56" s="115"/>
      <c r="G56" s="115"/>
      <c r="H56" s="115"/>
      <c r="I56" s="116"/>
      <c r="J56" s="115" t="s">
        <v>84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'SO.02 - Zastřešená tribuna'!J30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0">
        <v>0</v>
      </c>
      <c r="AT56" s="121">
        <f>ROUND(SUM(AV56:AW56),2)</f>
        <v>0</v>
      </c>
      <c r="AU56" s="122">
        <f>'SO.02 - Zastřešená tribuna'!P94</f>
        <v>0</v>
      </c>
      <c r="AV56" s="121">
        <f>'SO.02 - Zastřešená tribuna'!J33</f>
        <v>0</v>
      </c>
      <c r="AW56" s="121">
        <f>'SO.02 - Zastřešená tribuna'!J34</f>
        <v>0</v>
      </c>
      <c r="AX56" s="121">
        <f>'SO.02 - Zastřešená tribuna'!J35</f>
        <v>0</v>
      </c>
      <c r="AY56" s="121">
        <f>'SO.02 - Zastřešená tribuna'!J36</f>
        <v>0</v>
      </c>
      <c r="AZ56" s="121">
        <f>'SO.02 - Zastřešená tribuna'!F33</f>
        <v>0</v>
      </c>
      <c r="BA56" s="121">
        <f>'SO.02 - Zastřešená tribuna'!F34</f>
        <v>0</v>
      </c>
      <c r="BB56" s="121">
        <f>'SO.02 - Zastřešená tribuna'!F35</f>
        <v>0</v>
      </c>
      <c r="BC56" s="121">
        <f>'SO.02 - Zastřešená tribuna'!F36</f>
        <v>0</v>
      </c>
      <c r="BD56" s="123">
        <f>'SO.02 - Zastřešená tribuna'!F37</f>
        <v>0</v>
      </c>
      <c r="BE56" s="7"/>
      <c r="BT56" s="124" t="s">
        <v>80</v>
      </c>
      <c r="BV56" s="124" t="s">
        <v>74</v>
      </c>
      <c r="BW56" s="124" t="s">
        <v>85</v>
      </c>
      <c r="BX56" s="124" t="s">
        <v>5</v>
      </c>
      <c r="CL56" s="124" t="s">
        <v>19</v>
      </c>
      <c r="CM56" s="124" t="s">
        <v>82</v>
      </c>
    </row>
    <row r="57" s="7" customFormat="1" ht="16.5" customHeight="1">
      <c r="A57" s="112" t="s">
        <v>76</v>
      </c>
      <c r="B57" s="113"/>
      <c r="C57" s="114"/>
      <c r="D57" s="115" t="s">
        <v>86</v>
      </c>
      <c r="E57" s="115"/>
      <c r="F57" s="115"/>
      <c r="G57" s="115"/>
      <c r="H57" s="115"/>
      <c r="I57" s="116"/>
      <c r="J57" s="115" t="s">
        <v>87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'SO.03 - Objekt sociálního...'!J30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79</v>
      </c>
      <c r="AR57" s="119"/>
      <c r="AS57" s="120">
        <v>0</v>
      </c>
      <c r="AT57" s="121">
        <f>ROUND(SUM(AV57:AW57),2)</f>
        <v>0</v>
      </c>
      <c r="AU57" s="122">
        <f>'SO.03 - Objekt sociálního...'!P89</f>
        <v>0</v>
      </c>
      <c r="AV57" s="121">
        <f>'SO.03 - Objekt sociálního...'!J33</f>
        <v>0</v>
      </c>
      <c r="AW57" s="121">
        <f>'SO.03 - Objekt sociálního...'!J34</f>
        <v>0</v>
      </c>
      <c r="AX57" s="121">
        <f>'SO.03 - Objekt sociálního...'!J35</f>
        <v>0</v>
      </c>
      <c r="AY57" s="121">
        <f>'SO.03 - Objekt sociálního...'!J36</f>
        <v>0</v>
      </c>
      <c r="AZ57" s="121">
        <f>'SO.03 - Objekt sociálního...'!F33</f>
        <v>0</v>
      </c>
      <c r="BA57" s="121">
        <f>'SO.03 - Objekt sociálního...'!F34</f>
        <v>0</v>
      </c>
      <c r="BB57" s="121">
        <f>'SO.03 - Objekt sociálního...'!F35</f>
        <v>0</v>
      </c>
      <c r="BC57" s="121">
        <f>'SO.03 - Objekt sociálního...'!F36</f>
        <v>0</v>
      </c>
      <c r="BD57" s="123">
        <f>'SO.03 - Objekt sociálního...'!F37</f>
        <v>0</v>
      </c>
      <c r="BE57" s="7"/>
      <c r="BT57" s="124" t="s">
        <v>80</v>
      </c>
      <c r="BV57" s="124" t="s">
        <v>74</v>
      </c>
      <c r="BW57" s="124" t="s">
        <v>88</v>
      </c>
      <c r="BX57" s="124" t="s">
        <v>5</v>
      </c>
      <c r="CL57" s="124" t="s">
        <v>19</v>
      </c>
      <c r="CM57" s="124" t="s">
        <v>82</v>
      </c>
    </row>
    <row r="58" s="7" customFormat="1" ht="16.5" customHeight="1">
      <c r="A58" s="112" t="s">
        <v>76</v>
      </c>
      <c r="B58" s="113"/>
      <c r="C58" s="114"/>
      <c r="D58" s="115" t="s">
        <v>89</v>
      </c>
      <c r="E58" s="115"/>
      <c r="F58" s="115"/>
      <c r="G58" s="115"/>
      <c r="H58" s="115"/>
      <c r="I58" s="116"/>
      <c r="J58" s="115" t="s">
        <v>90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'SO.04 - Víceúčelové hřiště'!J30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79</v>
      </c>
      <c r="AR58" s="119"/>
      <c r="AS58" s="120">
        <v>0</v>
      </c>
      <c r="AT58" s="121">
        <f>ROUND(SUM(AV58:AW58),2)</f>
        <v>0</v>
      </c>
      <c r="AU58" s="122">
        <f>'SO.04 - Víceúčelové hřiště'!P88</f>
        <v>0</v>
      </c>
      <c r="AV58" s="121">
        <f>'SO.04 - Víceúčelové hřiště'!J33</f>
        <v>0</v>
      </c>
      <c r="AW58" s="121">
        <f>'SO.04 - Víceúčelové hřiště'!J34</f>
        <v>0</v>
      </c>
      <c r="AX58" s="121">
        <f>'SO.04 - Víceúčelové hřiště'!J35</f>
        <v>0</v>
      </c>
      <c r="AY58" s="121">
        <f>'SO.04 - Víceúčelové hřiště'!J36</f>
        <v>0</v>
      </c>
      <c r="AZ58" s="121">
        <f>'SO.04 - Víceúčelové hřiště'!F33</f>
        <v>0</v>
      </c>
      <c r="BA58" s="121">
        <f>'SO.04 - Víceúčelové hřiště'!F34</f>
        <v>0</v>
      </c>
      <c r="BB58" s="121">
        <f>'SO.04 - Víceúčelové hřiště'!F35</f>
        <v>0</v>
      </c>
      <c r="BC58" s="121">
        <f>'SO.04 - Víceúčelové hřiště'!F36</f>
        <v>0</v>
      </c>
      <c r="BD58" s="123">
        <f>'SO.04 - Víceúčelové hřiště'!F37</f>
        <v>0</v>
      </c>
      <c r="BE58" s="7"/>
      <c r="BT58" s="124" t="s">
        <v>80</v>
      </c>
      <c r="BV58" s="124" t="s">
        <v>74</v>
      </c>
      <c r="BW58" s="124" t="s">
        <v>91</v>
      </c>
      <c r="BX58" s="124" t="s">
        <v>5</v>
      </c>
      <c r="CL58" s="124" t="s">
        <v>19</v>
      </c>
      <c r="CM58" s="124" t="s">
        <v>82</v>
      </c>
    </row>
    <row r="59" s="7" customFormat="1" ht="16.5" customHeight="1">
      <c r="A59" s="112" t="s">
        <v>76</v>
      </c>
      <c r="B59" s="113"/>
      <c r="C59" s="114"/>
      <c r="D59" s="115" t="s">
        <v>92</v>
      </c>
      <c r="E59" s="115"/>
      <c r="F59" s="115"/>
      <c r="G59" s="115"/>
      <c r="H59" s="115"/>
      <c r="I59" s="116"/>
      <c r="J59" s="115" t="s">
        <v>93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'SO.05 - Hřiště pro děti'!J30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79</v>
      </c>
      <c r="AR59" s="119"/>
      <c r="AS59" s="125">
        <v>0</v>
      </c>
      <c r="AT59" s="126">
        <f>ROUND(SUM(AV59:AW59),2)</f>
        <v>0</v>
      </c>
      <c r="AU59" s="127">
        <f>'SO.05 - Hřiště pro děti'!P88</f>
        <v>0</v>
      </c>
      <c r="AV59" s="126">
        <f>'SO.05 - Hřiště pro děti'!J33</f>
        <v>0</v>
      </c>
      <c r="AW59" s="126">
        <f>'SO.05 - Hřiště pro děti'!J34</f>
        <v>0</v>
      </c>
      <c r="AX59" s="126">
        <f>'SO.05 - Hřiště pro děti'!J35</f>
        <v>0</v>
      </c>
      <c r="AY59" s="126">
        <f>'SO.05 - Hřiště pro děti'!J36</f>
        <v>0</v>
      </c>
      <c r="AZ59" s="126">
        <f>'SO.05 - Hřiště pro děti'!F33</f>
        <v>0</v>
      </c>
      <c r="BA59" s="126">
        <f>'SO.05 - Hřiště pro děti'!F34</f>
        <v>0</v>
      </c>
      <c r="BB59" s="126">
        <f>'SO.05 - Hřiště pro děti'!F35</f>
        <v>0</v>
      </c>
      <c r="BC59" s="126">
        <f>'SO.05 - Hřiště pro děti'!F36</f>
        <v>0</v>
      </c>
      <c r="BD59" s="128">
        <f>'SO.05 - Hřiště pro děti'!F37</f>
        <v>0</v>
      </c>
      <c r="BE59" s="7"/>
      <c r="BT59" s="124" t="s">
        <v>80</v>
      </c>
      <c r="BV59" s="124" t="s">
        <v>74</v>
      </c>
      <c r="BW59" s="124" t="s">
        <v>94</v>
      </c>
      <c r="BX59" s="124" t="s">
        <v>5</v>
      </c>
      <c r="CL59" s="124" t="s">
        <v>19</v>
      </c>
      <c r="CM59" s="124" t="s">
        <v>82</v>
      </c>
    </row>
    <row r="60" s="2" customFormat="1" ht="30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</sheetData>
  <sheetProtection sheet="1" formatColumns="0" formatRows="0" objects="1" scenarios="1" spinCount="100000" saltValue="hCf/ahrmhAoxGC0L5VC6bFVjb2rohrmHy3eeNOLtYexmWMVy7EDtURCx08oolaZW6Xp0g/Yfg9gaU0sGpVd8Hw==" hashValue="cits6tHSFoM2scYeVAUVteOW4g8x82cZBC9fn7L2z9lhLzpNNUU3Qy3//I+GGZvnIAkTxTTPth8EKEcnBF99Bw==" algorithmName="SHA-512" password="CC35"/>
  <mergeCells count="58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N59:AP59"/>
    <mergeCell ref="AG59:AM59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  <mergeCell ref="D58:H58"/>
    <mergeCell ref="J58:AF58"/>
    <mergeCell ref="D59:H59"/>
    <mergeCell ref="J59:AF59"/>
  </mergeCells>
  <hyperlinks>
    <hyperlink ref="A55" location="'SO.01 - Stadion'!C2" display="/"/>
    <hyperlink ref="A56" location="'SO.02 - Zastřešená tribuna'!C2" display="/"/>
    <hyperlink ref="A57" location="'SO.03 - Objekt sociálního...'!C2" display="/"/>
    <hyperlink ref="A58" location="'SO.04 - Víceúčelové hřiště'!C2" display="/"/>
    <hyperlink ref="A59" location="'SO.05 - Hřiště pro děti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29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82</v>
      </c>
    </row>
    <row r="4" s="1" customFormat="1" ht="24.96" customHeight="1">
      <c r="B4" s="21"/>
      <c r="D4" s="133" t="s">
        <v>95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Rekonstrukce sportovního stadionu ZŠ R.Frimla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96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97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19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stavby'!AN8</f>
        <v>5. 12. 2019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">
        <v>19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27</v>
      </c>
      <c r="F15" s="39"/>
      <c r="G15" s="39"/>
      <c r="H15" s="39"/>
      <c r="I15" s="141" t="s">
        <v>28</v>
      </c>
      <c r="J15" s="140" t="s">
        <v>19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28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31</v>
      </c>
      <c r="E20" s="39"/>
      <c r="F20" s="39"/>
      <c r="G20" s="39"/>
      <c r="H20" s="39"/>
      <c r="I20" s="141" t="s">
        <v>26</v>
      </c>
      <c r="J20" s="140" t="s">
        <v>19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32</v>
      </c>
      <c r="F21" s="39"/>
      <c r="G21" s="39"/>
      <c r="H21" s="39"/>
      <c r="I21" s="141" t="s">
        <v>28</v>
      </c>
      <c r="J21" s="140" t="s">
        <v>19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34</v>
      </c>
      <c r="E23" s="39"/>
      <c r="F23" s="39"/>
      <c r="G23" s="39"/>
      <c r="H23" s="39"/>
      <c r="I23" s="141" t="s">
        <v>26</v>
      </c>
      <c r="J23" s="140" t="str">
        <f>IF('Rekapitulace stavby'!AN19="","",'Rekapitulace stavby'!AN19)</f>
        <v/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0" t="str">
        <f>IF('Rekapitulace stavby'!AN20="","",'Rekapitulace stavby'!AN20)</f>
        <v/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36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51" customHeight="1">
      <c r="A27" s="143"/>
      <c r="B27" s="144"/>
      <c r="C27" s="143"/>
      <c r="D27" s="143"/>
      <c r="E27" s="145" t="s">
        <v>37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38</v>
      </c>
      <c r="E30" s="39"/>
      <c r="F30" s="39"/>
      <c r="G30" s="39"/>
      <c r="H30" s="39"/>
      <c r="I30" s="137"/>
      <c r="J30" s="151">
        <f>ROUND(J94,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40</v>
      </c>
      <c r="G32" s="39"/>
      <c r="H32" s="39"/>
      <c r="I32" s="153" t="s">
        <v>39</v>
      </c>
      <c r="J32" s="152" t="s">
        <v>41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35" t="s">
        <v>43</v>
      </c>
      <c r="F33" s="155">
        <f>ROUND((SUM(BE94:BE632)),  2)</f>
        <v>0</v>
      </c>
      <c r="G33" s="39"/>
      <c r="H33" s="39"/>
      <c r="I33" s="156">
        <v>0.20999999999999999</v>
      </c>
      <c r="J33" s="155">
        <f>ROUND(((SUM(BE94:BE632))*I33),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44</v>
      </c>
      <c r="F34" s="155">
        <f>ROUND((SUM(BF94:BF632)),  2)</f>
        <v>0</v>
      </c>
      <c r="G34" s="39"/>
      <c r="H34" s="39"/>
      <c r="I34" s="156">
        <v>0.14999999999999999</v>
      </c>
      <c r="J34" s="155">
        <f>ROUND(((SUM(BF94:BF632))*I34),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45</v>
      </c>
      <c r="F35" s="155">
        <f>ROUND((SUM(BG94:BG632)),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46</v>
      </c>
      <c r="F36" s="155">
        <f>ROUND((SUM(BH94:BH632)),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47</v>
      </c>
      <c r="F37" s="155">
        <f>ROUND((SUM(BI94:BI632)),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98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Rekonstrukce sportovního stadionu ZŠ R.Frimla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96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SO.01 - Stadion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Trutnov</v>
      </c>
      <c r="G52" s="41"/>
      <c r="H52" s="41"/>
      <c r="I52" s="141" t="s">
        <v>23</v>
      </c>
      <c r="J52" s="73" t="str">
        <f>IF(J12="","",J12)</f>
        <v>5. 12. 2019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Trutnov</v>
      </c>
      <c r="G54" s="41"/>
      <c r="H54" s="41"/>
      <c r="I54" s="141" t="s">
        <v>31</v>
      </c>
      <c r="J54" s="37" t="str">
        <f>E21</f>
        <v>PROVOD s.r.o.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141" t="s">
        <v>34</v>
      </c>
      <c r="J55" s="37" t="str">
        <f>E24</f>
        <v xml:space="preserve"> 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99</v>
      </c>
      <c r="D57" s="173"/>
      <c r="E57" s="173"/>
      <c r="F57" s="173"/>
      <c r="G57" s="173"/>
      <c r="H57" s="173"/>
      <c r="I57" s="174"/>
      <c r="J57" s="175" t="s">
        <v>100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70</v>
      </c>
      <c r="D59" s="41"/>
      <c r="E59" s="41"/>
      <c r="F59" s="41"/>
      <c r="G59" s="41"/>
      <c r="H59" s="41"/>
      <c r="I59" s="137"/>
      <c r="J59" s="103">
        <f>J94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101</v>
      </c>
    </row>
    <row r="60" s="9" customFormat="1" ht="24.96" customHeight="1">
      <c r="A60" s="9"/>
      <c r="B60" s="177"/>
      <c r="C60" s="178"/>
      <c r="D60" s="179" t="s">
        <v>102</v>
      </c>
      <c r="E60" s="180"/>
      <c r="F60" s="180"/>
      <c r="G60" s="180"/>
      <c r="H60" s="180"/>
      <c r="I60" s="181"/>
      <c r="J60" s="182">
        <f>J95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85"/>
      <c r="D61" s="186" t="s">
        <v>103</v>
      </c>
      <c r="E61" s="187"/>
      <c r="F61" s="187"/>
      <c r="G61" s="187"/>
      <c r="H61" s="187"/>
      <c r="I61" s="188"/>
      <c r="J61" s="189">
        <f>J96</f>
        <v>0</v>
      </c>
      <c r="K61" s="185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85"/>
      <c r="D62" s="186" t="s">
        <v>104</v>
      </c>
      <c r="E62" s="187"/>
      <c r="F62" s="187"/>
      <c r="G62" s="187"/>
      <c r="H62" s="187"/>
      <c r="I62" s="188"/>
      <c r="J62" s="189">
        <f>J146</f>
        <v>0</v>
      </c>
      <c r="K62" s="185"/>
      <c r="L62" s="19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85"/>
      <c r="D63" s="186" t="s">
        <v>105</v>
      </c>
      <c r="E63" s="187"/>
      <c r="F63" s="187"/>
      <c r="G63" s="187"/>
      <c r="H63" s="187"/>
      <c r="I63" s="188"/>
      <c r="J63" s="189">
        <f>J165</f>
        <v>0</v>
      </c>
      <c r="K63" s="185"/>
      <c r="L63" s="19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4"/>
      <c r="C64" s="185"/>
      <c r="D64" s="186" t="s">
        <v>106</v>
      </c>
      <c r="E64" s="187"/>
      <c r="F64" s="187"/>
      <c r="G64" s="187"/>
      <c r="H64" s="187"/>
      <c r="I64" s="188"/>
      <c r="J64" s="189">
        <f>J276</f>
        <v>0</v>
      </c>
      <c r="K64" s="185"/>
      <c r="L64" s="19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4"/>
      <c r="C65" s="185"/>
      <c r="D65" s="186" t="s">
        <v>107</v>
      </c>
      <c r="E65" s="187"/>
      <c r="F65" s="187"/>
      <c r="G65" s="187"/>
      <c r="H65" s="187"/>
      <c r="I65" s="188"/>
      <c r="J65" s="189">
        <f>J287</f>
        <v>0</v>
      </c>
      <c r="K65" s="185"/>
      <c r="L65" s="19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85"/>
      <c r="D66" s="186" t="s">
        <v>108</v>
      </c>
      <c r="E66" s="187"/>
      <c r="F66" s="187"/>
      <c r="G66" s="187"/>
      <c r="H66" s="187"/>
      <c r="I66" s="188"/>
      <c r="J66" s="189">
        <f>J290</f>
        <v>0</v>
      </c>
      <c r="K66" s="185"/>
      <c r="L66" s="19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85"/>
      <c r="D67" s="186" t="s">
        <v>109</v>
      </c>
      <c r="E67" s="187"/>
      <c r="F67" s="187"/>
      <c r="G67" s="187"/>
      <c r="H67" s="187"/>
      <c r="I67" s="188"/>
      <c r="J67" s="189">
        <f>J334</f>
        <v>0</v>
      </c>
      <c r="K67" s="185"/>
      <c r="L67" s="19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85"/>
      <c r="D68" s="186" t="s">
        <v>110</v>
      </c>
      <c r="E68" s="187"/>
      <c r="F68" s="187"/>
      <c r="G68" s="187"/>
      <c r="H68" s="187"/>
      <c r="I68" s="188"/>
      <c r="J68" s="189">
        <f>J443</f>
        <v>0</v>
      </c>
      <c r="K68" s="185"/>
      <c r="L68" s="19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4"/>
      <c r="C69" s="185"/>
      <c r="D69" s="186" t="s">
        <v>111</v>
      </c>
      <c r="E69" s="187"/>
      <c r="F69" s="187"/>
      <c r="G69" s="187"/>
      <c r="H69" s="187"/>
      <c r="I69" s="188"/>
      <c r="J69" s="189">
        <f>J470</f>
        <v>0</v>
      </c>
      <c r="K69" s="185"/>
      <c r="L69" s="19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85"/>
      <c r="D70" s="186" t="s">
        <v>112</v>
      </c>
      <c r="E70" s="187"/>
      <c r="F70" s="187"/>
      <c r="G70" s="187"/>
      <c r="H70" s="187"/>
      <c r="I70" s="188"/>
      <c r="J70" s="189">
        <f>J499</f>
        <v>0</v>
      </c>
      <c r="K70" s="185"/>
      <c r="L70" s="19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85"/>
      <c r="D71" s="186" t="s">
        <v>113</v>
      </c>
      <c r="E71" s="187"/>
      <c r="F71" s="187"/>
      <c r="G71" s="187"/>
      <c r="H71" s="187"/>
      <c r="I71" s="188"/>
      <c r="J71" s="189">
        <f>J509</f>
        <v>0</v>
      </c>
      <c r="K71" s="185"/>
      <c r="L71" s="19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85"/>
      <c r="D72" s="186" t="s">
        <v>114</v>
      </c>
      <c r="E72" s="187"/>
      <c r="F72" s="187"/>
      <c r="G72" s="187"/>
      <c r="H72" s="187"/>
      <c r="I72" s="188"/>
      <c r="J72" s="189">
        <f>J573</f>
        <v>0</v>
      </c>
      <c r="K72" s="185"/>
      <c r="L72" s="19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7"/>
      <c r="C73" s="178"/>
      <c r="D73" s="179" t="s">
        <v>115</v>
      </c>
      <c r="E73" s="180"/>
      <c r="F73" s="180"/>
      <c r="G73" s="180"/>
      <c r="H73" s="180"/>
      <c r="I73" s="181"/>
      <c r="J73" s="182">
        <f>J624</f>
        <v>0</v>
      </c>
      <c r="K73" s="178"/>
      <c r="L73" s="183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4"/>
      <c r="C74" s="185"/>
      <c r="D74" s="186" t="s">
        <v>116</v>
      </c>
      <c r="E74" s="187"/>
      <c r="F74" s="187"/>
      <c r="G74" s="187"/>
      <c r="H74" s="187"/>
      <c r="I74" s="188"/>
      <c r="J74" s="189">
        <f>J625</f>
        <v>0</v>
      </c>
      <c r="K74" s="185"/>
      <c r="L74" s="19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137"/>
      <c r="J75" s="41"/>
      <c r="K75" s="4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167"/>
      <c r="J76" s="61"/>
      <c r="K76" s="6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170"/>
      <c r="J80" s="63"/>
      <c r="K80" s="63"/>
      <c r="L80" s="13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117</v>
      </c>
      <c r="D81" s="41"/>
      <c r="E81" s="41"/>
      <c r="F81" s="41"/>
      <c r="G81" s="41"/>
      <c r="H81" s="41"/>
      <c r="I81" s="137"/>
      <c r="J81" s="41"/>
      <c r="K81" s="41"/>
      <c r="L81" s="13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137"/>
      <c r="J82" s="41"/>
      <c r="K82" s="41"/>
      <c r="L82" s="13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137"/>
      <c r="J83" s="41"/>
      <c r="K83" s="41"/>
      <c r="L83" s="13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71" t="str">
        <f>E7</f>
        <v>Rekonstrukce sportovního stadionu ZŠ R.Frimla</v>
      </c>
      <c r="F84" s="33"/>
      <c r="G84" s="33"/>
      <c r="H84" s="33"/>
      <c r="I84" s="137"/>
      <c r="J84" s="41"/>
      <c r="K84" s="41"/>
      <c r="L84" s="13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96</v>
      </c>
      <c r="D85" s="41"/>
      <c r="E85" s="41"/>
      <c r="F85" s="41"/>
      <c r="G85" s="41"/>
      <c r="H85" s="41"/>
      <c r="I85" s="137"/>
      <c r="J85" s="41"/>
      <c r="K85" s="41"/>
      <c r="L85" s="13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0" t="str">
        <f>E9</f>
        <v>SO.01 - Stadion</v>
      </c>
      <c r="F86" s="41"/>
      <c r="G86" s="41"/>
      <c r="H86" s="41"/>
      <c r="I86" s="137"/>
      <c r="J86" s="41"/>
      <c r="K86" s="41"/>
      <c r="L86" s="13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137"/>
      <c r="J87" s="41"/>
      <c r="K87" s="41"/>
      <c r="L87" s="13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F12</f>
        <v>Trutnov</v>
      </c>
      <c r="G88" s="41"/>
      <c r="H88" s="41"/>
      <c r="I88" s="141" t="s">
        <v>23</v>
      </c>
      <c r="J88" s="73" t="str">
        <f>IF(J12="","",J12)</f>
        <v>5. 12. 2019</v>
      </c>
      <c r="K88" s="41"/>
      <c r="L88" s="13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137"/>
      <c r="J89" s="41"/>
      <c r="K89" s="41"/>
      <c r="L89" s="13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25</v>
      </c>
      <c r="D90" s="41"/>
      <c r="E90" s="41"/>
      <c r="F90" s="28" t="str">
        <f>E15</f>
        <v>Město Trutnov</v>
      </c>
      <c r="G90" s="41"/>
      <c r="H90" s="41"/>
      <c r="I90" s="141" t="s">
        <v>31</v>
      </c>
      <c r="J90" s="37" t="str">
        <f>E21</f>
        <v>PROVOD s.r.o.</v>
      </c>
      <c r="K90" s="41"/>
      <c r="L90" s="13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29</v>
      </c>
      <c r="D91" s="41"/>
      <c r="E91" s="41"/>
      <c r="F91" s="28" t="str">
        <f>IF(E18="","",E18)</f>
        <v>Vyplň údaj</v>
      </c>
      <c r="G91" s="41"/>
      <c r="H91" s="41"/>
      <c r="I91" s="141" t="s">
        <v>34</v>
      </c>
      <c r="J91" s="37" t="str">
        <f>E24</f>
        <v xml:space="preserve"> </v>
      </c>
      <c r="K91" s="41"/>
      <c r="L91" s="138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137"/>
      <c r="J92" s="41"/>
      <c r="K92" s="41"/>
      <c r="L92" s="138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91"/>
      <c r="B93" s="192"/>
      <c r="C93" s="193" t="s">
        <v>118</v>
      </c>
      <c r="D93" s="194" t="s">
        <v>57</v>
      </c>
      <c r="E93" s="194" t="s">
        <v>53</v>
      </c>
      <c r="F93" s="194" t="s">
        <v>54</v>
      </c>
      <c r="G93" s="194" t="s">
        <v>119</v>
      </c>
      <c r="H93" s="194" t="s">
        <v>120</v>
      </c>
      <c r="I93" s="195" t="s">
        <v>121</v>
      </c>
      <c r="J93" s="194" t="s">
        <v>100</v>
      </c>
      <c r="K93" s="196" t="s">
        <v>122</v>
      </c>
      <c r="L93" s="197"/>
      <c r="M93" s="93" t="s">
        <v>19</v>
      </c>
      <c r="N93" s="94" t="s">
        <v>42</v>
      </c>
      <c r="O93" s="94" t="s">
        <v>123</v>
      </c>
      <c r="P93" s="94" t="s">
        <v>124</v>
      </c>
      <c r="Q93" s="94" t="s">
        <v>125</v>
      </c>
      <c r="R93" s="94" t="s">
        <v>126</v>
      </c>
      <c r="S93" s="94" t="s">
        <v>127</v>
      </c>
      <c r="T93" s="95" t="s">
        <v>128</v>
      </c>
      <c r="U93" s="191"/>
      <c r="V93" s="191"/>
      <c r="W93" s="191"/>
      <c r="X93" s="191"/>
      <c r="Y93" s="191"/>
      <c r="Z93" s="191"/>
      <c r="AA93" s="191"/>
      <c r="AB93" s="191"/>
      <c r="AC93" s="191"/>
      <c r="AD93" s="191"/>
      <c r="AE93" s="191"/>
    </row>
    <row r="94" s="2" customFormat="1" ht="22.8" customHeight="1">
      <c r="A94" s="39"/>
      <c r="B94" s="40"/>
      <c r="C94" s="100" t="s">
        <v>129</v>
      </c>
      <c r="D94" s="41"/>
      <c r="E94" s="41"/>
      <c r="F94" s="41"/>
      <c r="G94" s="41"/>
      <c r="H94" s="41"/>
      <c r="I94" s="137"/>
      <c r="J94" s="198">
        <f>BK94</f>
        <v>0</v>
      </c>
      <c r="K94" s="41"/>
      <c r="L94" s="45"/>
      <c r="M94" s="96"/>
      <c r="N94" s="199"/>
      <c r="O94" s="97"/>
      <c r="P94" s="200">
        <f>P95+P624</f>
        <v>0</v>
      </c>
      <c r="Q94" s="97"/>
      <c r="R94" s="200">
        <f>R95+R624</f>
        <v>336.38627492999996</v>
      </c>
      <c r="S94" s="97"/>
      <c r="T94" s="201">
        <f>T95+T624</f>
        <v>328.08107999999999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71</v>
      </c>
      <c r="AU94" s="18" t="s">
        <v>101</v>
      </c>
      <c r="BK94" s="202">
        <f>BK95+BK624</f>
        <v>0</v>
      </c>
    </row>
    <row r="95" s="12" customFormat="1" ht="25.92" customHeight="1">
      <c r="A95" s="12"/>
      <c r="B95" s="203"/>
      <c r="C95" s="204"/>
      <c r="D95" s="205" t="s">
        <v>71</v>
      </c>
      <c r="E95" s="206" t="s">
        <v>130</v>
      </c>
      <c r="F95" s="206" t="s">
        <v>131</v>
      </c>
      <c r="G95" s="204"/>
      <c r="H95" s="204"/>
      <c r="I95" s="207"/>
      <c r="J95" s="208">
        <f>BK95</f>
        <v>0</v>
      </c>
      <c r="K95" s="204"/>
      <c r="L95" s="209"/>
      <c r="M95" s="210"/>
      <c r="N95" s="211"/>
      <c r="O95" s="211"/>
      <c r="P95" s="212">
        <f>P96+P146+P165+P276+P287+P290+P334+P443+P470+P499+P509+P573</f>
        <v>0</v>
      </c>
      <c r="Q95" s="211"/>
      <c r="R95" s="212">
        <f>R96+R146+R165+R276+R287+R290+R334+R443+R470+R499+R509+R573</f>
        <v>336.38570492999997</v>
      </c>
      <c r="S95" s="211"/>
      <c r="T95" s="213">
        <f>T96+T146+T165+T276+T287+T290+T334+T443+T470+T499+T509+T573</f>
        <v>328.08107999999999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4" t="s">
        <v>80</v>
      </c>
      <c r="AT95" s="215" t="s">
        <v>71</v>
      </c>
      <c r="AU95" s="215" t="s">
        <v>72</v>
      </c>
      <c r="AY95" s="214" t="s">
        <v>132</v>
      </c>
      <c r="BK95" s="216">
        <f>BK96+BK146+BK165+BK276+BK287+BK290+BK334+BK443+BK470+BK499+BK509+BK573</f>
        <v>0</v>
      </c>
    </row>
    <row r="96" s="12" customFormat="1" ht="22.8" customHeight="1">
      <c r="A96" s="12"/>
      <c r="B96" s="203"/>
      <c r="C96" s="204"/>
      <c r="D96" s="205" t="s">
        <v>71</v>
      </c>
      <c r="E96" s="217" t="s">
        <v>80</v>
      </c>
      <c r="F96" s="217" t="s">
        <v>133</v>
      </c>
      <c r="G96" s="204"/>
      <c r="H96" s="204"/>
      <c r="I96" s="207"/>
      <c r="J96" s="218">
        <f>BK96</f>
        <v>0</v>
      </c>
      <c r="K96" s="204"/>
      <c r="L96" s="209"/>
      <c r="M96" s="210"/>
      <c r="N96" s="211"/>
      <c r="O96" s="211"/>
      <c r="P96" s="212">
        <f>SUM(P97:P145)</f>
        <v>0</v>
      </c>
      <c r="Q96" s="211"/>
      <c r="R96" s="212">
        <f>SUM(R97:R145)</f>
        <v>0</v>
      </c>
      <c r="S96" s="211"/>
      <c r="T96" s="213">
        <f>SUM(T97:T145)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4" t="s">
        <v>80</v>
      </c>
      <c r="AT96" s="215" t="s">
        <v>71</v>
      </c>
      <c r="AU96" s="215" t="s">
        <v>80</v>
      </c>
      <c r="AY96" s="214" t="s">
        <v>132</v>
      </c>
      <c r="BK96" s="216">
        <f>SUM(BK97:BK145)</f>
        <v>0</v>
      </c>
    </row>
    <row r="97" s="2" customFormat="1" ht="16.5" customHeight="1">
      <c r="A97" s="39"/>
      <c r="B97" s="40"/>
      <c r="C97" s="219" t="s">
        <v>80</v>
      </c>
      <c r="D97" s="219" t="s">
        <v>134</v>
      </c>
      <c r="E97" s="220" t="s">
        <v>135</v>
      </c>
      <c r="F97" s="221" t="s">
        <v>136</v>
      </c>
      <c r="G97" s="222" t="s">
        <v>137</v>
      </c>
      <c r="H97" s="223">
        <v>1</v>
      </c>
      <c r="I97" s="224"/>
      <c r="J97" s="225">
        <f>ROUND(I97*H97,2)</f>
        <v>0</v>
      </c>
      <c r="K97" s="221" t="s">
        <v>19</v>
      </c>
      <c r="L97" s="45"/>
      <c r="M97" s="226" t="s">
        <v>19</v>
      </c>
      <c r="N97" s="227" t="s">
        <v>43</v>
      </c>
      <c r="O97" s="85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30" t="s">
        <v>138</v>
      </c>
      <c r="AT97" s="230" t="s">
        <v>134</v>
      </c>
      <c r="AU97" s="230" t="s">
        <v>82</v>
      </c>
      <c r="AY97" s="18" t="s">
        <v>132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18" t="s">
        <v>80</v>
      </c>
      <c r="BK97" s="231">
        <f>ROUND(I97*H97,2)</f>
        <v>0</v>
      </c>
      <c r="BL97" s="18" t="s">
        <v>138</v>
      </c>
      <c r="BM97" s="230" t="s">
        <v>139</v>
      </c>
    </row>
    <row r="98" s="2" customFormat="1" ht="16.5" customHeight="1">
      <c r="A98" s="39"/>
      <c r="B98" s="40"/>
      <c r="C98" s="219" t="s">
        <v>82</v>
      </c>
      <c r="D98" s="219" t="s">
        <v>134</v>
      </c>
      <c r="E98" s="220" t="s">
        <v>140</v>
      </c>
      <c r="F98" s="221" t="s">
        <v>141</v>
      </c>
      <c r="G98" s="222" t="s">
        <v>142</v>
      </c>
      <c r="H98" s="223">
        <v>7.6950000000000003</v>
      </c>
      <c r="I98" s="224"/>
      <c r="J98" s="225">
        <f>ROUND(I98*H98,2)</f>
        <v>0</v>
      </c>
      <c r="K98" s="221" t="s">
        <v>143</v>
      </c>
      <c r="L98" s="45"/>
      <c r="M98" s="226" t="s">
        <v>19</v>
      </c>
      <c r="N98" s="227" t="s">
        <v>43</v>
      </c>
      <c r="O98" s="85"/>
      <c r="P98" s="228">
        <f>O98*H98</f>
        <v>0</v>
      </c>
      <c r="Q98" s="228">
        <v>0</v>
      </c>
      <c r="R98" s="228">
        <f>Q98*H98</f>
        <v>0</v>
      </c>
      <c r="S98" s="228">
        <v>0</v>
      </c>
      <c r="T98" s="229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30" t="s">
        <v>138</v>
      </c>
      <c r="AT98" s="230" t="s">
        <v>134</v>
      </c>
      <c r="AU98" s="230" t="s">
        <v>82</v>
      </c>
      <c r="AY98" s="18" t="s">
        <v>132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18" t="s">
        <v>80</v>
      </c>
      <c r="BK98" s="231">
        <f>ROUND(I98*H98,2)</f>
        <v>0</v>
      </c>
      <c r="BL98" s="18" t="s">
        <v>138</v>
      </c>
      <c r="BM98" s="230" t="s">
        <v>144</v>
      </c>
    </row>
    <row r="99" s="2" customFormat="1">
      <c r="A99" s="39"/>
      <c r="B99" s="40"/>
      <c r="C99" s="41"/>
      <c r="D99" s="232" t="s">
        <v>145</v>
      </c>
      <c r="E99" s="41"/>
      <c r="F99" s="233" t="s">
        <v>146</v>
      </c>
      <c r="G99" s="41"/>
      <c r="H99" s="41"/>
      <c r="I99" s="137"/>
      <c r="J99" s="41"/>
      <c r="K99" s="41"/>
      <c r="L99" s="45"/>
      <c r="M99" s="234"/>
      <c r="N99" s="235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145</v>
      </c>
      <c r="AU99" s="18" t="s">
        <v>82</v>
      </c>
    </row>
    <row r="100" s="13" customFormat="1">
      <c r="A100" s="13"/>
      <c r="B100" s="236"/>
      <c r="C100" s="237"/>
      <c r="D100" s="232" t="s">
        <v>147</v>
      </c>
      <c r="E100" s="238" t="s">
        <v>19</v>
      </c>
      <c r="F100" s="239" t="s">
        <v>148</v>
      </c>
      <c r="G100" s="237"/>
      <c r="H100" s="238" t="s">
        <v>19</v>
      </c>
      <c r="I100" s="240"/>
      <c r="J100" s="237"/>
      <c r="K100" s="237"/>
      <c r="L100" s="241"/>
      <c r="M100" s="242"/>
      <c r="N100" s="243"/>
      <c r="O100" s="243"/>
      <c r="P100" s="243"/>
      <c r="Q100" s="243"/>
      <c r="R100" s="243"/>
      <c r="S100" s="243"/>
      <c r="T100" s="24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5" t="s">
        <v>147</v>
      </c>
      <c r="AU100" s="245" t="s">
        <v>82</v>
      </c>
      <c r="AV100" s="13" t="s">
        <v>80</v>
      </c>
      <c r="AW100" s="13" t="s">
        <v>33</v>
      </c>
      <c r="AX100" s="13" t="s">
        <v>72</v>
      </c>
      <c r="AY100" s="245" t="s">
        <v>132</v>
      </c>
    </row>
    <row r="101" s="14" customFormat="1">
      <c r="A101" s="14"/>
      <c r="B101" s="246"/>
      <c r="C101" s="247"/>
      <c r="D101" s="232" t="s">
        <v>147</v>
      </c>
      <c r="E101" s="248" t="s">
        <v>19</v>
      </c>
      <c r="F101" s="249" t="s">
        <v>149</v>
      </c>
      <c r="G101" s="247"/>
      <c r="H101" s="250">
        <v>7.6950000000000003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6" t="s">
        <v>147</v>
      </c>
      <c r="AU101" s="256" t="s">
        <v>82</v>
      </c>
      <c r="AV101" s="14" t="s">
        <v>82</v>
      </c>
      <c r="AW101" s="14" t="s">
        <v>33</v>
      </c>
      <c r="AX101" s="14" t="s">
        <v>80</v>
      </c>
      <c r="AY101" s="256" t="s">
        <v>132</v>
      </c>
    </row>
    <row r="102" s="2" customFormat="1" ht="16.5" customHeight="1">
      <c r="A102" s="39"/>
      <c r="B102" s="40"/>
      <c r="C102" s="219" t="s">
        <v>150</v>
      </c>
      <c r="D102" s="219" t="s">
        <v>134</v>
      </c>
      <c r="E102" s="220" t="s">
        <v>151</v>
      </c>
      <c r="F102" s="221" t="s">
        <v>152</v>
      </c>
      <c r="G102" s="222" t="s">
        <v>142</v>
      </c>
      <c r="H102" s="223">
        <v>7.6950000000000003</v>
      </c>
      <c r="I102" s="224"/>
      <c r="J102" s="225">
        <f>ROUND(I102*H102,2)</f>
        <v>0</v>
      </c>
      <c r="K102" s="221" t="s">
        <v>143</v>
      </c>
      <c r="L102" s="45"/>
      <c r="M102" s="226" t="s">
        <v>19</v>
      </c>
      <c r="N102" s="227" t="s">
        <v>43</v>
      </c>
      <c r="O102" s="85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30" t="s">
        <v>138</v>
      </c>
      <c r="AT102" s="230" t="s">
        <v>134</v>
      </c>
      <c r="AU102" s="230" t="s">
        <v>82</v>
      </c>
      <c r="AY102" s="18" t="s">
        <v>132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18" t="s">
        <v>80</v>
      </c>
      <c r="BK102" s="231">
        <f>ROUND(I102*H102,2)</f>
        <v>0</v>
      </c>
      <c r="BL102" s="18" t="s">
        <v>138</v>
      </c>
      <c r="BM102" s="230" t="s">
        <v>153</v>
      </c>
    </row>
    <row r="103" s="2" customFormat="1">
      <c r="A103" s="39"/>
      <c r="B103" s="40"/>
      <c r="C103" s="41"/>
      <c r="D103" s="232" t="s">
        <v>145</v>
      </c>
      <c r="E103" s="41"/>
      <c r="F103" s="233" t="s">
        <v>154</v>
      </c>
      <c r="G103" s="41"/>
      <c r="H103" s="41"/>
      <c r="I103" s="137"/>
      <c r="J103" s="41"/>
      <c r="K103" s="41"/>
      <c r="L103" s="45"/>
      <c r="M103" s="234"/>
      <c r="N103" s="235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145</v>
      </c>
      <c r="AU103" s="18" t="s">
        <v>82</v>
      </c>
    </row>
    <row r="104" s="13" customFormat="1">
      <c r="A104" s="13"/>
      <c r="B104" s="236"/>
      <c r="C104" s="237"/>
      <c r="D104" s="232" t="s">
        <v>147</v>
      </c>
      <c r="E104" s="238" t="s">
        <v>19</v>
      </c>
      <c r="F104" s="239" t="s">
        <v>155</v>
      </c>
      <c r="G104" s="237"/>
      <c r="H104" s="238" t="s">
        <v>19</v>
      </c>
      <c r="I104" s="240"/>
      <c r="J104" s="237"/>
      <c r="K104" s="237"/>
      <c r="L104" s="241"/>
      <c r="M104" s="242"/>
      <c r="N104" s="243"/>
      <c r="O104" s="243"/>
      <c r="P104" s="243"/>
      <c r="Q104" s="243"/>
      <c r="R104" s="243"/>
      <c r="S104" s="243"/>
      <c r="T104" s="24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5" t="s">
        <v>147</v>
      </c>
      <c r="AU104" s="245" t="s">
        <v>82</v>
      </c>
      <c r="AV104" s="13" t="s">
        <v>80</v>
      </c>
      <c r="AW104" s="13" t="s">
        <v>33</v>
      </c>
      <c r="AX104" s="13" t="s">
        <v>72</v>
      </c>
      <c r="AY104" s="245" t="s">
        <v>132</v>
      </c>
    </row>
    <row r="105" s="14" customFormat="1">
      <c r="A105" s="14"/>
      <c r="B105" s="246"/>
      <c r="C105" s="247"/>
      <c r="D105" s="232" t="s">
        <v>147</v>
      </c>
      <c r="E105" s="248" t="s">
        <v>19</v>
      </c>
      <c r="F105" s="249" t="s">
        <v>149</v>
      </c>
      <c r="G105" s="247"/>
      <c r="H105" s="250">
        <v>7.6950000000000003</v>
      </c>
      <c r="I105" s="251"/>
      <c r="J105" s="247"/>
      <c r="K105" s="247"/>
      <c r="L105" s="252"/>
      <c r="M105" s="253"/>
      <c r="N105" s="254"/>
      <c r="O105" s="254"/>
      <c r="P105" s="254"/>
      <c r="Q105" s="254"/>
      <c r="R105" s="254"/>
      <c r="S105" s="254"/>
      <c r="T105" s="25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6" t="s">
        <v>147</v>
      </c>
      <c r="AU105" s="256" t="s">
        <v>82</v>
      </c>
      <c r="AV105" s="14" t="s">
        <v>82</v>
      </c>
      <c r="AW105" s="14" t="s">
        <v>33</v>
      </c>
      <c r="AX105" s="14" t="s">
        <v>80</v>
      </c>
      <c r="AY105" s="256" t="s">
        <v>132</v>
      </c>
    </row>
    <row r="106" s="2" customFormat="1" ht="16.5" customHeight="1">
      <c r="A106" s="39"/>
      <c r="B106" s="40"/>
      <c r="C106" s="219" t="s">
        <v>138</v>
      </c>
      <c r="D106" s="219" t="s">
        <v>134</v>
      </c>
      <c r="E106" s="220" t="s">
        <v>156</v>
      </c>
      <c r="F106" s="221" t="s">
        <v>157</v>
      </c>
      <c r="G106" s="222" t="s">
        <v>142</v>
      </c>
      <c r="H106" s="223">
        <v>543.15499999999997</v>
      </c>
      <c r="I106" s="224"/>
      <c r="J106" s="225">
        <f>ROUND(I106*H106,2)</f>
        <v>0</v>
      </c>
      <c r="K106" s="221" t="s">
        <v>143</v>
      </c>
      <c r="L106" s="45"/>
      <c r="M106" s="226" t="s">
        <v>19</v>
      </c>
      <c r="N106" s="227" t="s">
        <v>43</v>
      </c>
      <c r="O106" s="85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30" t="s">
        <v>138</v>
      </c>
      <c r="AT106" s="230" t="s">
        <v>134</v>
      </c>
      <c r="AU106" s="230" t="s">
        <v>82</v>
      </c>
      <c r="AY106" s="18" t="s">
        <v>132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18" t="s">
        <v>80</v>
      </c>
      <c r="BK106" s="231">
        <f>ROUND(I106*H106,2)</f>
        <v>0</v>
      </c>
      <c r="BL106" s="18" t="s">
        <v>138</v>
      </c>
      <c r="BM106" s="230" t="s">
        <v>158</v>
      </c>
    </row>
    <row r="107" s="2" customFormat="1">
      <c r="A107" s="39"/>
      <c r="B107" s="40"/>
      <c r="C107" s="41"/>
      <c r="D107" s="232" t="s">
        <v>145</v>
      </c>
      <c r="E107" s="41"/>
      <c r="F107" s="233" t="s">
        <v>159</v>
      </c>
      <c r="G107" s="41"/>
      <c r="H107" s="41"/>
      <c r="I107" s="137"/>
      <c r="J107" s="41"/>
      <c r="K107" s="41"/>
      <c r="L107" s="45"/>
      <c r="M107" s="234"/>
      <c r="N107" s="235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145</v>
      </c>
      <c r="AU107" s="18" t="s">
        <v>82</v>
      </c>
    </row>
    <row r="108" s="13" customFormat="1">
      <c r="A108" s="13"/>
      <c r="B108" s="236"/>
      <c r="C108" s="237"/>
      <c r="D108" s="232" t="s">
        <v>147</v>
      </c>
      <c r="E108" s="238" t="s">
        <v>19</v>
      </c>
      <c r="F108" s="239" t="s">
        <v>148</v>
      </c>
      <c r="G108" s="237"/>
      <c r="H108" s="238" t="s">
        <v>19</v>
      </c>
      <c r="I108" s="240"/>
      <c r="J108" s="237"/>
      <c r="K108" s="237"/>
      <c r="L108" s="241"/>
      <c r="M108" s="242"/>
      <c r="N108" s="243"/>
      <c r="O108" s="243"/>
      <c r="P108" s="243"/>
      <c r="Q108" s="243"/>
      <c r="R108" s="243"/>
      <c r="S108" s="243"/>
      <c r="T108" s="24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5" t="s">
        <v>147</v>
      </c>
      <c r="AU108" s="245" t="s">
        <v>82</v>
      </c>
      <c r="AV108" s="13" t="s">
        <v>80</v>
      </c>
      <c r="AW108" s="13" t="s">
        <v>33</v>
      </c>
      <c r="AX108" s="13" t="s">
        <v>72</v>
      </c>
      <c r="AY108" s="245" t="s">
        <v>132</v>
      </c>
    </row>
    <row r="109" s="14" customFormat="1">
      <c r="A109" s="14"/>
      <c r="B109" s="246"/>
      <c r="C109" s="247"/>
      <c r="D109" s="232" t="s">
        <v>147</v>
      </c>
      <c r="E109" s="248" t="s">
        <v>19</v>
      </c>
      <c r="F109" s="249" t="s">
        <v>160</v>
      </c>
      <c r="G109" s="247"/>
      <c r="H109" s="250">
        <v>339.75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6" t="s">
        <v>147</v>
      </c>
      <c r="AU109" s="256" t="s">
        <v>82</v>
      </c>
      <c r="AV109" s="14" t="s">
        <v>82</v>
      </c>
      <c r="AW109" s="14" t="s">
        <v>33</v>
      </c>
      <c r="AX109" s="14" t="s">
        <v>72</v>
      </c>
      <c r="AY109" s="256" t="s">
        <v>132</v>
      </c>
    </row>
    <row r="110" s="14" customFormat="1">
      <c r="A110" s="14"/>
      <c r="B110" s="246"/>
      <c r="C110" s="247"/>
      <c r="D110" s="232" t="s">
        <v>147</v>
      </c>
      <c r="E110" s="248" t="s">
        <v>19</v>
      </c>
      <c r="F110" s="249" t="s">
        <v>161</v>
      </c>
      <c r="G110" s="247"/>
      <c r="H110" s="250">
        <v>163.78</v>
      </c>
      <c r="I110" s="251"/>
      <c r="J110" s="247"/>
      <c r="K110" s="247"/>
      <c r="L110" s="252"/>
      <c r="M110" s="253"/>
      <c r="N110" s="254"/>
      <c r="O110" s="254"/>
      <c r="P110" s="254"/>
      <c r="Q110" s="254"/>
      <c r="R110" s="254"/>
      <c r="S110" s="254"/>
      <c r="T110" s="25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6" t="s">
        <v>147</v>
      </c>
      <c r="AU110" s="256" t="s">
        <v>82</v>
      </c>
      <c r="AV110" s="14" t="s">
        <v>82</v>
      </c>
      <c r="AW110" s="14" t="s">
        <v>33</v>
      </c>
      <c r="AX110" s="14" t="s">
        <v>72</v>
      </c>
      <c r="AY110" s="256" t="s">
        <v>132</v>
      </c>
    </row>
    <row r="111" s="14" customFormat="1">
      <c r="A111" s="14"/>
      <c r="B111" s="246"/>
      <c r="C111" s="247"/>
      <c r="D111" s="232" t="s">
        <v>147</v>
      </c>
      <c r="E111" s="248" t="s">
        <v>19</v>
      </c>
      <c r="F111" s="249" t="s">
        <v>162</v>
      </c>
      <c r="G111" s="247"/>
      <c r="H111" s="250">
        <v>39.625</v>
      </c>
      <c r="I111" s="251"/>
      <c r="J111" s="247"/>
      <c r="K111" s="247"/>
      <c r="L111" s="252"/>
      <c r="M111" s="253"/>
      <c r="N111" s="254"/>
      <c r="O111" s="254"/>
      <c r="P111" s="254"/>
      <c r="Q111" s="254"/>
      <c r="R111" s="254"/>
      <c r="S111" s="254"/>
      <c r="T111" s="25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6" t="s">
        <v>147</v>
      </c>
      <c r="AU111" s="256" t="s">
        <v>82</v>
      </c>
      <c r="AV111" s="14" t="s">
        <v>82</v>
      </c>
      <c r="AW111" s="14" t="s">
        <v>33</v>
      </c>
      <c r="AX111" s="14" t="s">
        <v>72</v>
      </c>
      <c r="AY111" s="256" t="s">
        <v>132</v>
      </c>
    </row>
    <row r="112" s="15" customFormat="1">
      <c r="A112" s="15"/>
      <c r="B112" s="257"/>
      <c r="C112" s="258"/>
      <c r="D112" s="232" t="s">
        <v>147</v>
      </c>
      <c r="E112" s="259" t="s">
        <v>19</v>
      </c>
      <c r="F112" s="260" t="s">
        <v>163</v>
      </c>
      <c r="G112" s="258"/>
      <c r="H112" s="261">
        <v>543.15499999999997</v>
      </c>
      <c r="I112" s="262"/>
      <c r="J112" s="258"/>
      <c r="K112" s="258"/>
      <c r="L112" s="263"/>
      <c r="M112" s="264"/>
      <c r="N112" s="265"/>
      <c r="O112" s="265"/>
      <c r="P112" s="265"/>
      <c r="Q112" s="265"/>
      <c r="R112" s="265"/>
      <c r="S112" s="265"/>
      <c r="T112" s="266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7" t="s">
        <v>147</v>
      </c>
      <c r="AU112" s="267" t="s">
        <v>82</v>
      </c>
      <c r="AV112" s="15" t="s">
        <v>138</v>
      </c>
      <c r="AW112" s="15" t="s">
        <v>33</v>
      </c>
      <c r="AX112" s="15" t="s">
        <v>80</v>
      </c>
      <c r="AY112" s="267" t="s">
        <v>132</v>
      </c>
    </row>
    <row r="113" s="2" customFormat="1" ht="16.5" customHeight="1">
      <c r="A113" s="39"/>
      <c r="B113" s="40"/>
      <c r="C113" s="219" t="s">
        <v>164</v>
      </c>
      <c r="D113" s="219" t="s">
        <v>134</v>
      </c>
      <c r="E113" s="220" t="s">
        <v>165</v>
      </c>
      <c r="F113" s="221" t="s">
        <v>166</v>
      </c>
      <c r="G113" s="222" t="s">
        <v>142</v>
      </c>
      <c r="H113" s="223">
        <v>543.15499999999997</v>
      </c>
      <c r="I113" s="224"/>
      <c r="J113" s="225">
        <f>ROUND(I113*H113,2)</f>
        <v>0</v>
      </c>
      <c r="K113" s="221" t="s">
        <v>143</v>
      </c>
      <c r="L113" s="45"/>
      <c r="M113" s="226" t="s">
        <v>19</v>
      </c>
      <c r="N113" s="227" t="s">
        <v>43</v>
      </c>
      <c r="O113" s="85"/>
      <c r="P113" s="228">
        <f>O113*H113</f>
        <v>0</v>
      </c>
      <c r="Q113" s="228">
        <v>0</v>
      </c>
      <c r="R113" s="228">
        <f>Q113*H113</f>
        <v>0</v>
      </c>
      <c r="S113" s="228">
        <v>0</v>
      </c>
      <c r="T113" s="229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30" t="s">
        <v>138</v>
      </c>
      <c r="AT113" s="230" t="s">
        <v>134</v>
      </c>
      <c r="AU113" s="230" t="s">
        <v>82</v>
      </c>
      <c r="AY113" s="18" t="s">
        <v>132</v>
      </c>
      <c r="BE113" s="231">
        <f>IF(N113="základní",J113,0)</f>
        <v>0</v>
      </c>
      <c r="BF113" s="231">
        <f>IF(N113="snížená",J113,0)</f>
        <v>0</v>
      </c>
      <c r="BG113" s="231">
        <f>IF(N113="zákl. přenesená",J113,0)</f>
        <v>0</v>
      </c>
      <c r="BH113" s="231">
        <f>IF(N113="sníž. přenesená",J113,0)</f>
        <v>0</v>
      </c>
      <c r="BI113" s="231">
        <f>IF(N113="nulová",J113,0)</f>
        <v>0</v>
      </c>
      <c r="BJ113" s="18" t="s">
        <v>80</v>
      </c>
      <c r="BK113" s="231">
        <f>ROUND(I113*H113,2)</f>
        <v>0</v>
      </c>
      <c r="BL113" s="18" t="s">
        <v>138</v>
      </c>
      <c r="BM113" s="230" t="s">
        <v>167</v>
      </c>
    </row>
    <row r="114" s="2" customFormat="1">
      <c r="A114" s="39"/>
      <c r="B114" s="40"/>
      <c r="C114" s="41"/>
      <c r="D114" s="232" t="s">
        <v>145</v>
      </c>
      <c r="E114" s="41"/>
      <c r="F114" s="233" t="s">
        <v>168</v>
      </c>
      <c r="G114" s="41"/>
      <c r="H114" s="41"/>
      <c r="I114" s="137"/>
      <c r="J114" s="41"/>
      <c r="K114" s="41"/>
      <c r="L114" s="45"/>
      <c r="M114" s="234"/>
      <c r="N114" s="235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145</v>
      </c>
      <c r="AU114" s="18" t="s">
        <v>82</v>
      </c>
    </row>
    <row r="115" s="13" customFormat="1">
      <c r="A115" s="13"/>
      <c r="B115" s="236"/>
      <c r="C115" s="237"/>
      <c r="D115" s="232" t="s">
        <v>147</v>
      </c>
      <c r="E115" s="238" t="s">
        <v>19</v>
      </c>
      <c r="F115" s="239" t="s">
        <v>155</v>
      </c>
      <c r="G115" s="237"/>
      <c r="H115" s="238" t="s">
        <v>19</v>
      </c>
      <c r="I115" s="240"/>
      <c r="J115" s="237"/>
      <c r="K115" s="237"/>
      <c r="L115" s="241"/>
      <c r="M115" s="242"/>
      <c r="N115" s="243"/>
      <c r="O115" s="243"/>
      <c r="P115" s="243"/>
      <c r="Q115" s="243"/>
      <c r="R115" s="243"/>
      <c r="S115" s="243"/>
      <c r="T115" s="24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5" t="s">
        <v>147</v>
      </c>
      <c r="AU115" s="245" t="s">
        <v>82</v>
      </c>
      <c r="AV115" s="13" t="s">
        <v>80</v>
      </c>
      <c r="AW115" s="13" t="s">
        <v>33</v>
      </c>
      <c r="AX115" s="13" t="s">
        <v>72</v>
      </c>
      <c r="AY115" s="245" t="s">
        <v>132</v>
      </c>
    </row>
    <row r="116" s="14" customFormat="1">
      <c r="A116" s="14"/>
      <c r="B116" s="246"/>
      <c r="C116" s="247"/>
      <c r="D116" s="232" t="s">
        <v>147</v>
      </c>
      <c r="E116" s="248" t="s">
        <v>19</v>
      </c>
      <c r="F116" s="249" t="s">
        <v>160</v>
      </c>
      <c r="G116" s="247"/>
      <c r="H116" s="250">
        <v>339.75</v>
      </c>
      <c r="I116" s="251"/>
      <c r="J116" s="247"/>
      <c r="K116" s="247"/>
      <c r="L116" s="252"/>
      <c r="M116" s="253"/>
      <c r="N116" s="254"/>
      <c r="O116" s="254"/>
      <c r="P116" s="254"/>
      <c r="Q116" s="254"/>
      <c r="R116" s="254"/>
      <c r="S116" s="254"/>
      <c r="T116" s="25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6" t="s">
        <v>147</v>
      </c>
      <c r="AU116" s="256" t="s">
        <v>82</v>
      </c>
      <c r="AV116" s="14" t="s">
        <v>82</v>
      </c>
      <c r="AW116" s="14" t="s">
        <v>33</v>
      </c>
      <c r="AX116" s="14" t="s">
        <v>72</v>
      </c>
      <c r="AY116" s="256" t="s">
        <v>132</v>
      </c>
    </row>
    <row r="117" s="14" customFormat="1">
      <c r="A117" s="14"/>
      <c r="B117" s="246"/>
      <c r="C117" s="247"/>
      <c r="D117" s="232" t="s">
        <v>147</v>
      </c>
      <c r="E117" s="248" t="s">
        <v>19</v>
      </c>
      <c r="F117" s="249" t="s">
        <v>161</v>
      </c>
      <c r="G117" s="247"/>
      <c r="H117" s="250">
        <v>163.78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6" t="s">
        <v>147</v>
      </c>
      <c r="AU117" s="256" t="s">
        <v>82</v>
      </c>
      <c r="AV117" s="14" t="s">
        <v>82</v>
      </c>
      <c r="AW117" s="14" t="s">
        <v>33</v>
      </c>
      <c r="AX117" s="14" t="s">
        <v>72</v>
      </c>
      <c r="AY117" s="256" t="s">
        <v>132</v>
      </c>
    </row>
    <row r="118" s="14" customFormat="1">
      <c r="A118" s="14"/>
      <c r="B118" s="246"/>
      <c r="C118" s="247"/>
      <c r="D118" s="232" t="s">
        <v>147</v>
      </c>
      <c r="E118" s="248" t="s">
        <v>19</v>
      </c>
      <c r="F118" s="249" t="s">
        <v>162</v>
      </c>
      <c r="G118" s="247"/>
      <c r="H118" s="250">
        <v>39.625</v>
      </c>
      <c r="I118" s="251"/>
      <c r="J118" s="247"/>
      <c r="K118" s="247"/>
      <c r="L118" s="252"/>
      <c r="M118" s="253"/>
      <c r="N118" s="254"/>
      <c r="O118" s="254"/>
      <c r="P118" s="254"/>
      <c r="Q118" s="254"/>
      <c r="R118" s="254"/>
      <c r="S118" s="254"/>
      <c r="T118" s="25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6" t="s">
        <v>147</v>
      </c>
      <c r="AU118" s="256" t="s">
        <v>82</v>
      </c>
      <c r="AV118" s="14" t="s">
        <v>82</v>
      </c>
      <c r="AW118" s="14" t="s">
        <v>33</v>
      </c>
      <c r="AX118" s="14" t="s">
        <v>72</v>
      </c>
      <c r="AY118" s="256" t="s">
        <v>132</v>
      </c>
    </row>
    <row r="119" s="15" customFormat="1">
      <c r="A119" s="15"/>
      <c r="B119" s="257"/>
      <c r="C119" s="258"/>
      <c r="D119" s="232" t="s">
        <v>147</v>
      </c>
      <c r="E119" s="259" t="s">
        <v>19</v>
      </c>
      <c r="F119" s="260" t="s">
        <v>163</v>
      </c>
      <c r="G119" s="258"/>
      <c r="H119" s="261">
        <v>543.15499999999997</v>
      </c>
      <c r="I119" s="262"/>
      <c r="J119" s="258"/>
      <c r="K119" s="258"/>
      <c r="L119" s="263"/>
      <c r="M119" s="264"/>
      <c r="N119" s="265"/>
      <c r="O119" s="265"/>
      <c r="P119" s="265"/>
      <c r="Q119" s="265"/>
      <c r="R119" s="265"/>
      <c r="S119" s="265"/>
      <c r="T119" s="266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67" t="s">
        <v>147</v>
      </c>
      <c r="AU119" s="267" t="s">
        <v>82</v>
      </c>
      <c r="AV119" s="15" t="s">
        <v>138</v>
      </c>
      <c r="AW119" s="15" t="s">
        <v>33</v>
      </c>
      <c r="AX119" s="15" t="s">
        <v>80</v>
      </c>
      <c r="AY119" s="267" t="s">
        <v>132</v>
      </c>
    </row>
    <row r="120" s="2" customFormat="1" ht="16.5" customHeight="1">
      <c r="A120" s="39"/>
      <c r="B120" s="40"/>
      <c r="C120" s="219" t="s">
        <v>169</v>
      </c>
      <c r="D120" s="219" t="s">
        <v>134</v>
      </c>
      <c r="E120" s="220" t="s">
        <v>170</v>
      </c>
      <c r="F120" s="221" t="s">
        <v>171</v>
      </c>
      <c r="G120" s="222" t="s">
        <v>142</v>
      </c>
      <c r="H120" s="223">
        <v>3.2400000000000002</v>
      </c>
      <c r="I120" s="224"/>
      <c r="J120" s="225">
        <f>ROUND(I120*H120,2)</f>
        <v>0</v>
      </c>
      <c r="K120" s="221" t="s">
        <v>143</v>
      </c>
      <c r="L120" s="45"/>
      <c r="M120" s="226" t="s">
        <v>19</v>
      </c>
      <c r="N120" s="227" t="s">
        <v>43</v>
      </c>
      <c r="O120" s="85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0" t="s">
        <v>138</v>
      </c>
      <c r="AT120" s="230" t="s">
        <v>134</v>
      </c>
      <c r="AU120" s="230" t="s">
        <v>82</v>
      </c>
      <c r="AY120" s="18" t="s">
        <v>132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18" t="s">
        <v>80</v>
      </c>
      <c r="BK120" s="231">
        <f>ROUND(I120*H120,2)</f>
        <v>0</v>
      </c>
      <c r="BL120" s="18" t="s">
        <v>138</v>
      </c>
      <c r="BM120" s="230" t="s">
        <v>172</v>
      </c>
    </row>
    <row r="121" s="2" customFormat="1">
      <c r="A121" s="39"/>
      <c r="B121" s="40"/>
      <c r="C121" s="41"/>
      <c r="D121" s="232" t="s">
        <v>145</v>
      </c>
      <c r="E121" s="41"/>
      <c r="F121" s="233" t="s">
        <v>173</v>
      </c>
      <c r="G121" s="41"/>
      <c r="H121" s="41"/>
      <c r="I121" s="137"/>
      <c r="J121" s="41"/>
      <c r="K121" s="41"/>
      <c r="L121" s="45"/>
      <c r="M121" s="234"/>
      <c r="N121" s="235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145</v>
      </c>
      <c r="AU121" s="18" t="s">
        <v>82</v>
      </c>
    </row>
    <row r="122" s="13" customFormat="1">
      <c r="A122" s="13"/>
      <c r="B122" s="236"/>
      <c r="C122" s="237"/>
      <c r="D122" s="232" t="s">
        <v>147</v>
      </c>
      <c r="E122" s="238" t="s">
        <v>19</v>
      </c>
      <c r="F122" s="239" t="s">
        <v>148</v>
      </c>
      <c r="G122" s="237"/>
      <c r="H122" s="238" t="s">
        <v>19</v>
      </c>
      <c r="I122" s="240"/>
      <c r="J122" s="237"/>
      <c r="K122" s="237"/>
      <c r="L122" s="241"/>
      <c r="M122" s="242"/>
      <c r="N122" s="243"/>
      <c r="O122" s="243"/>
      <c r="P122" s="243"/>
      <c r="Q122" s="243"/>
      <c r="R122" s="243"/>
      <c r="S122" s="243"/>
      <c r="T122" s="24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5" t="s">
        <v>147</v>
      </c>
      <c r="AU122" s="245" t="s">
        <v>82</v>
      </c>
      <c r="AV122" s="13" t="s">
        <v>80</v>
      </c>
      <c r="AW122" s="13" t="s">
        <v>33</v>
      </c>
      <c r="AX122" s="13" t="s">
        <v>72</v>
      </c>
      <c r="AY122" s="245" t="s">
        <v>132</v>
      </c>
    </row>
    <row r="123" s="14" customFormat="1">
      <c r="A123" s="14"/>
      <c r="B123" s="246"/>
      <c r="C123" s="247"/>
      <c r="D123" s="232" t="s">
        <v>147</v>
      </c>
      <c r="E123" s="248" t="s">
        <v>19</v>
      </c>
      <c r="F123" s="249" t="s">
        <v>174</v>
      </c>
      <c r="G123" s="247"/>
      <c r="H123" s="250">
        <v>3.2400000000000002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6" t="s">
        <v>147</v>
      </c>
      <c r="AU123" s="256" t="s">
        <v>82</v>
      </c>
      <c r="AV123" s="14" t="s">
        <v>82</v>
      </c>
      <c r="AW123" s="14" t="s">
        <v>33</v>
      </c>
      <c r="AX123" s="14" t="s">
        <v>80</v>
      </c>
      <c r="AY123" s="256" t="s">
        <v>132</v>
      </c>
    </row>
    <row r="124" s="2" customFormat="1" ht="16.5" customHeight="1">
      <c r="A124" s="39"/>
      <c r="B124" s="40"/>
      <c r="C124" s="219" t="s">
        <v>175</v>
      </c>
      <c r="D124" s="219" t="s">
        <v>134</v>
      </c>
      <c r="E124" s="220" t="s">
        <v>176</v>
      </c>
      <c r="F124" s="221" t="s">
        <v>177</v>
      </c>
      <c r="G124" s="222" t="s">
        <v>142</v>
      </c>
      <c r="H124" s="223">
        <v>3.2400000000000002</v>
      </c>
      <c r="I124" s="224"/>
      <c r="J124" s="225">
        <f>ROUND(I124*H124,2)</f>
        <v>0</v>
      </c>
      <c r="K124" s="221" t="s">
        <v>143</v>
      </c>
      <c r="L124" s="45"/>
      <c r="M124" s="226" t="s">
        <v>19</v>
      </c>
      <c r="N124" s="227" t="s">
        <v>43</v>
      </c>
      <c r="O124" s="85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138</v>
      </c>
      <c r="AT124" s="230" t="s">
        <v>134</v>
      </c>
      <c r="AU124" s="230" t="s">
        <v>82</v>
      </c>
      <c r="AY124" s="18" t="s">
        <v>132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80</v>
      </c>
      <c r="BK124" s="231">
        <f>ROUND(I124*H124,2)</f>
        <v>0</v>
      </c>
      <c r="BL124" s="18" t="s">
        <v>138</v>
      </c>
      <c r="BM124" s="230" t="s">
        <v>178</v>
      </c>
    </row>
    <row r="125" s="2" customFormat="1">
      <c r="A125" s="39"/>
      <c r="B125" s="40"/>
      <c r="C125" s="41"/>
      <c r="D125" s="232" t="s">
        <v>145</v>
      </c>
      <c r="E125" s="41"/>
      <c r="F125" s="233" t="s">
        <v>179</v>
      </c>
      <c r="G125" s="41"/>
      <c r="H125" s="41"/>
      <c r="I125" s="137"/>
      <c r="J125" s="41"/>
      <c r="K125" s="41"/>
      <c r="L125" s="45"/>
      <c r="M125" s="234"/>
      <c r="N125" s="235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145</v>
      </c>
      <c r="AU125" s="18" t="s">
        <v>82</v>
      </c>
    </row>
    <row r="126" s="13" customFormat="1">
      <c r="A126" s="13"/>
      <c r="B126" s="236"/>
      <c r="C126" s="237"/>
      <c r="D126" s="232" t="s">
        <v>147</v>
      </c>
      <c r="E126" s="238" t="s">
        <v>19</v>
      </c>
      <c r="F126" s="239" t="s">
        <v>155</v>
      </c>
      <c r="G126" s="237"/>
      <c r="H126" s="238" t="s">
        <v>19</v>
      </c>
      <c r="I126" s="240"/>
      <c r="J126" s="237"/>
      <c r="K126" s="237"/>
      <c r="L126" s="241"/>
      <c r="M126" s="242"/>
      <c r="N126" s="243"/>
      <c r="O126" s="243"/>
      <c r="P126" s="243"/>
      <c r="Q126" s="243"/>
      <c r="R126" s="243"/>
      <c r="S126" s="243"/>
      <c r="T126" s="24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5" t="s">
        <v>147</v>
      </c>
      <c r="AU126" s="245" t="s">
        <v>82</v>
      </c>
      <c r="AV126" s="13" t="s">
        <v>80</v>
      </c>
      <c r="AW126" s="13" t="s">
        <v>33</v>
      </c>
      <c r="AX126" s="13" t="s">
        <v>72</v>
      </c>
      <c r="AY126" s="245" t="s">
        <v>132</v>
      </c>
    </row>
    <row r="127" s="14" customFormat="1">
      <c r="A127" s="14"/>
      <c r="B127" s="246"/>
      <c r="C127" s="247"/>
      <c r="D127" s="232" t="s">
        <v>147</v>
      </c>
      <c r="E127" s="248" t="s">
        <v>19</v>
      </c>
      <c r="F127" s="249" t="s">
        <v>174</v>
      </c>
      <c r="G127" s="247"/>
      <c r="H127" s="250">
        <v>3.2400000000000002</v>
      </c>
      <c r="I127" s="251"/>
      <c r="J127" s="247"/>
      <c r="K127" s="247"/>
      <c r="L127" s="252"/>
      <c r="M127" s="253"/>
      <c r="N127" s="254"/>
      <c r="O127" s="254"/>
      <c r="P127" s="254"/>
      <c r="Q127" s="254"/>
      <c r="R127" s="254"/>
      <c r="S127" s="254"/>
      <c r="T127" s="25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6" t="s">
        <v>147</v>
      </c>
      <c r="AU127" s="256" t="s">
        <v>82</v>
      </c>
      <c r="AV127" s="14" t="s">
        <v>82</v>
      </c>
      <c r="AW127" s="14" t="s">
        <v>33</v>
      </c>
      <c r="AX127" s="14" t="s">
        <v>80</v>
      </c>
      <c r="AY127" s="256" t="s">
        <v>132</v>
      </c>
    </row>
    <row r="128" s="2" customFormat="1" ht="16.5" customHeight="1">
      <c r="A128" s="39"/>
      <c r="B128" s="40"/>
      <c r="C128" s="219" t="s">
        <v>180</v>
      </c>
      <c r="D128" s="219" t="s">
        <v>134</v>
      </c>
      <c r="E128" s="220" t="s">
        <v>181</v>
      </c>
      <c r="F128" s="221" t="s">
        <v>182</v>
      </c>
      <c r="G128" s="222" t="s">
        <v>142</v>
      </c>
      <c r="H128" s="223">
        <v>1108.1800000000001</v>
      </c>
      <c r="I128" s="224"/>
      <c r="J128" s="225">
        <f>ROUND(I128*H128,2)</f>
        <v>0</v>
      </c>
      <c r="K128" s="221" t="s">
        <v>143</v>
      </c>
      <c r="L128" s="45"/>
      <c r="M128" s="226" t="s">
        <v>19</v>
      </c>
      <c r="N128" s="227" t="s">
        <v>43</v>
      </c>
      <c r="O128" s="85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138</v>
      </c>
      <c r="AT128" s="230" t="s">
        <v>134</v>
      </c>
      <c r="AU128" s="230" t="s">
        <v>82</v>
      </c>
      <c r="AY128" s="18" t="s">
        <v>132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80</v>
      </c>
      <c r="BK128" s="231">
        <f>ROUND(I128*H128,2)</f>
        <v>0</v>
      </c>
      <c r="BL128" s="18" t="s">
        <v>138</v>
      </c>
      <c r="BM128" s="230" t="s">
        <v>183</v>
      </c>
    </row>
    <row r="129" s="2" customFormat="1">
      <c r="A129" s="39"/>
      <c r="B129" s="40"/>
      <c r="C129" s="41"/>
      <c r="D129" s="232" t="s">
        <v>145</v>
      </c>
      <c r="E129" s="41"/>
      <c r="F129" s="233" t="s">
        <v>184</v>
      </c>
      <c r="G129" s="41"/>
      <c r="H129" s="41"/>
      <c r="I129" s="137"/>
      <c r="J129" s="41"/>
      <c r="K129" s="41"/>
      <c r="L129" s="45"/>
      <c r="M129" s="234"/>
      <c r="N129" s="235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145</v>
      </c>
      <c r="AU129" s="18" t="s">
        <v>82</v>
      </c>
    </row>
    <row r="130" s="14" customFormat="1">
      <c r="A130" s="14"/>
      <c r="B130" s="246"/>
      <c r="C130" s="247"/>
      <c r="D130" s="232" t="s">
        <v>147</v>
      </c>
      <c r="E130" s="248" t="s">
        <v>19</v>
      </c>
      <c r="F130" s="249" t="s">
        <v>185</v>
      </c>
      <c r="G130" s="247"/>
      <c r="H130" s="250">
        <v>1108.1800000000001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6" t="s">
        <v>147</v>
      </c>
      <c r="AU130" s="256" t="s">
        <v>82</v>
      </c>
      <c r="AV130" s="14" t="s">
        <v>82</v>
      </c>
      <c r="AW130" s="14" t="s">
        <v>33</v>
      </c>
      <c r="AX130" s="14" t="s">
        <v>80</v>
      </c>
      <c r="AY130" s="256" t="s">
        <v>132</v>
      </c>
    </row>
    <row r="131" s="2" customFormat="1" ht="16.5" customHeight="1">
      <c r="A131" s="39"/>
      <c r="B131" s="40"/>
      <c r="C131" s="219" t="s">
        <v>186</v>
      </c>
      <c r="D131" s="219" t="s">
        <v>134</v>
      </c>
      <c r="E131" s="220" t="s">
        <v>187</v>
      </c>
      <c r="F131" s="221" t="s">
        <v>188</v>
      </c>
      <c r="G131" s="222" t="s">
        <v>142</v>
      </c>
      <c r="H131" s="223">
        <v>1108.1800000000001</v>
      </c>
      <c r="I131" s="224"/>
      <c r="J131" s="225">
        <f>ROUND(I131*H131,2)</f>
        <v>0</v>
      </c>
      <c r="K131" s="221" t="s">
        <v>143</v>
      </c>
      <c r="L131" s="45"/>
      <c r="M131" s="226" t="s">
        <v>19</v>
      </c>
      <c r="N131" s="227" t="s">
        <v>43</v>
      </c>
      <c r="O131" s="85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138</v>
      </c>
      <c r="AT131" s="230" t="s">
        <v>134</v>
      </c>
      <c r="AU131" s="230" t="s">
        <v>82</v>
      </c>
      <c r="AY131" s="18" t="s">
        <v>132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80</v>
      </c>
      <c r="BK131" s="231">
        <f>ROUND(I131*H131,2)</f>
        <v>0</v>
      </c>
      <c r="BL131" s="18" t="s">
        <v>138</v>
      </c>
      <c r="BM131" s="230" t="s">
        <v>189</v>
      </c>
    </row>
    <row r="132" s="2" customFormat="1">
      <c r="A132" s="39"/>
      <c r="B132" s="40"/>
      <c r="C132" s="41"/>
      <c r="D132" s="232" t="s">
        <v>145</v>
      </c>
      <c r="E132" s="41"/>
      <c r="F132" s="233" t="s">
        <v>190</v>
      </c>
      <c r="G132" s="41"/>
      <c r="H132" s="41"/>
      <c r="I132" s="137"/>
      <c r="J132" s="41"/>
      <c r="K132" s="41"/>
      <c r="L132" s="45"/>
      <c r="M132" s="234"/>
      <c r="N132" s="235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145</v>
      </c>
      <c r="AU132" s="18" t="s">
        <v>82</v>
      </c>
    </row>
    <row r="133" s="2" customFormat="1" ht="16.5" customHeight="1">
      <c r="A133" s="39"/>
      <c r="B133" s="40"/>
      <c r="C133" s="219" t="s">
        <v>191</v>
      </c>
      <c r="D133" s="219" t="s">
        <v>134</v>
      </c>
      <c r="E133" s="220" t="s">
        <v>192</v>
      </c>
      <c r="F133" s="221" t="s">
        <v>193</v>
      </c>
      <c r="G133" s="222" t="s">
        <v>194</v>
      </c>
      <c r="H133" s="223">
        <v>1994.7239999999999</v>
      </c>
      <c r="I133" s="224"/>
      <c r="J133" s="225">
        <f>ROUND(I133*H133,2)</f>
        <v>0</v>
      </c>
      <c r="K133" s="221" t="s">
        <v>143</v>
      </c>
      <c r="L133" s="45"/>
      <c r="M133" s="226" t="s">
        <v>19</v>
      </c>
      <c r="N133" s="227" t="s">
        <v>43</v>
      </c>
      <c r="O133" s="85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138</v>
      </c>
      <c r="AT133" s="230" t="s">
        <v>134</v>
      </c>
      <c r="AU133" s="230" t="s">
        <v>82</v>
      </c>
      <c r="AY133" s="18" t="s">
        <v>132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80</v>
      </c>
      <c r="BK133" s="231">
        <f>ROUND(I133*H133,2)</f>
        <v>0</v>
      </c>
      <c r="BL133" s="18" t="s">
        <v>138</v>
      </c>
      <c r="BM133" s="230" t="s">
        <v>195</v>
      </c>
    </row>
    <row r="134" s="2" customFormat="1">
      <c r="A134" s="39"/>
      <c r="B134" s="40"/>
      <c r="C134" s="41"/>
      <c r="D134" s="232" t="s">
        <v>145</v>
      </c>
      <c r="E134" s="41"/>
      <c r="F134" s="233" t="s">
        <v>196</v>
      </c>
      <c r="G134" s="41"/>
      <c r="H134" s="41"/>
      <c r="I134" s="137"/>
      <c r="J134" s="41"/>
      <c r="K134" s="41"/>
      <c r="L134" s="45"/>
      <c r="M134" s="234"/>
      <c r="N134" s="235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145</v>
      </c>
      <c r="AU134" s="18" t="s">
        <v>82</v>
      </c>
    </row>
    <row r="135" s="14" customFormat="1">
      <c r="A135" s="14"/>
      <c r="B135" s="246"/>
      <c r="C135" s="247"/>
      <c r="D135" s="232" t="s">
        <v>147</v>
      </c>
      <c r="E135" s="248" t="s">
        <v>19</v>
      </c>
      <c r="F135" s="249" t="s">
        <v>197</v>
      </c>
      <c r="G135" s="247"/>
      <c r="H135" s="250">
        <v>1994.7239999999999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6" t="s">
        <v>147</v>
      </c>
      <c r="AU135" s="256" t="s">
        <v>82</v>
      </c>
      <c r="AV135" s="14" t="s">
        <v>82</v>
      </c>
      <c r="AW135" s="14" t="s">
        <v>33</v>
      </c>
      <c r="AX135" s="14" t="s">
        <v>80</v>
      </c>
      <c r="AY135" s="256" t="s">
        <v>132</v>
      </c>
    </row>
    <row r="136" s="2" customFormat="1" ht="16.5" customHeight="1">
      <c r="A136" s="39"/>
      <c r="B136" s="40"/>
      <c r="C136" s="219" t="s">
        <v>198</v>
      </c>
      <c r="D136" s="219" t="s">
        <v>134</v>
      </c>
      <c r="E136" s="220" t="s">
        <v>199</v>
      </c>
      <c r="F136" s="221" t="s">
        <v>200</v>
      </c>
      <c r="G136" s="222" t="s">
        <v>201</v>
      </c>
      <c r="H136" s="223">
        <v>168</v>
      </c>
      <c r="I136" s="224"/>
      <c r="J136" s="225">
        <f>ROUND(I136*H136,2)</f>
        <v>0</v>
      </c>
      <c r="K136" s="221" t="s">
        <v>143</v>
      </c>
      <c r="L136" s="45"/>
      <c r="M136" s="226" t="s">
        <v>19</v>
      </c>
      <c r="N136" s="227" t="s">
        <v>43</v>
      </c>
      <c r="O136" s="85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138</v>
      </c>
      <c r="AT136" s="230" t="s">
        <v>134</v>
      </c>
      <c r="AU136" s="230" t="s">
        <v>82</v>
      </c>
      <c r="AY136" s="18" t="s">
        <v>132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80</v>
      </c>
      <c r="BK136" s="231">
        <f>ROUND(I136*H136,2)</f>
        <v>0</v>
      </c>
      <c r="BL136" s="18" t="s">
        <v>138</v>
      </c>
      <c r="BM136" s="230" t="s">
        <v>202</v>
      </c>
    </row>
    <row r="137" s="2" customFormat="1">
      <c r="A137" s="39"/>
      <c r="B137" s="40"/>
      <c r="C137" s="41"/>
      <c r="D137" s="232" t="s">
        <v>145</v>
      </c>
      <c r="E137" s="41"/>
      <c r="F137" s="233" t="s">
        <v>203</v>
      </c>
      <c r="G137" s="41"/>
      <c r="H137" s="41"/>
      <c r="I137" s="137"/>
      <c r="J137" s="41"/>
      <c r="K137" s="41"/>
      <c r="L137" s="45"/>
      <c r="M137" s="234"/>
      <c r="N137" s="235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145</v>
      </c>
      <c r="AU137" s="18" t="s">
        <v>82</v>
      </c>
    </row>
    <row r="138" s="14" customFormat="1">
      <c r="A138" s="14"/>
      <c r="B138" s="246"/>
      <c r="C138" s="247"/>
      <c r="D138" s="232" t="s">
        <v>147</v>
      </c>
      <c r="E138" s="248" t="s">
        <v>19</v>
      </c>
      <c r="F138" s="249" t="s">
        <v>204</v>
      </c>
      <c r="G138" s="247"/>
      <c r="H138" s="250">
        <v>128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6" t="s">
        <v>147</v>
      </c>
      <c r="AU138" s="256" t="s">
        <v>82</v>
      </c>
      <c r="AV138" s="14" t="s">
        <v>82</v>
      </c>
      <c r="AW138" s="14" t="s">
        <v>33</v>
      </c>
      <c r="AX138" s="14" t="s">
        <v>72</v>
      </c>
      <c r="AY138" s="256" t="s">
        <v>132</v>
      </c>
    </row>
    <row r="139" s="14" customFormat="1">
      <c r="A139" s="14"/>
      <c r="B139" s="246"/>
      <c r="C139" s="247"/>
      <c r="D139" s="232" t="s">
        <v>147</v>
      </c>
      <c r="E139" s="248" t="s">
        <v>19</v>
      </c>
      <c r="F139" s="249" t="s">
        <v>205</v>
      </c>
      <c r="G139" s="247"/>
      <c r="H139" s="250">
        <v>40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6" t="s">
        <v>147</v>
      </c>
      <c r="AU139" s="256" t="s">
        <v>82</v>
      </c>
      <c r="AV139" s="14" t="s">
        <v>82</v>
      </c>
      <c r="AW139" s="14" t="s">
        <v>33</v>
      </c>
      <c r="AX139" s="14" t="s">
        <v>72</v>
      </c>
      <c r="AY139" s="256" t="s">
        <v>132</v>
      </c>
    </row>
    <row r="140" s="15" customFormat="1">
      <c r="A140" s="15"/>
      <c r="B140" s="257"/>
      <c r="C140" s="258"/>
      <c r="D140" s="232" t="s">
        <v>147</v>
      </c>
      <c r="E140" s="259" t="s">
        <v>19</v>
      </c>
      <c r="F140" s="260" t="s">
        <v>163</v>
      </c>
      <c r="G140" s="258"/>
      <c r="H140" s="261">
        <v>168</v>
      </c>
      <c r="I140" s="262"/>
      <c r="J140" s="258"/>
      <c r="K140" s="258"/>
      <c r="L140" s="263"/>
      <c r="M140" s="264"/>
      <c r="N140" s="265"/>
      <c r="O140" s="265"/>
      <c r="P140" s="265"/>
      <c r="Q140" s="265"/>
      <c r="R140" s="265"/>
      <c r="S140" s="265"/>
      <c r="T140" s="266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7" t="s">
        <v>147</v>
      </c>
      <c r="AU140" s="267" t="s">
        <v>82</v>
      </c>
      <c r="AV140" s="15" t="s">
        <v>138</v>
      </c>
      <c r="AW140" s="15" t="s">
        <v>33</v>
      </c>
      <c r="AX140" s="15" t="s">
        <v>80</v>
      </c>
      <c r="AY140" s="267" t="s">
        <v>132</v>
      </c>
    </row>
    <row r="141" s="2" customFormat="1" ht="16.5" customHeight="1">
      <c r="A141" s="39"/>
      <c r="B141" s="40"/>
      <c r="C141" s="268" t="s">
        <v>206</v>
      </c>
      <c r="D141" s="268" t="s">
        <v>207</v>
      </c>
      <c r="E141" s="269" t="s">
        <v>208</v>
      </c>
      <c r="F141" s="270" t="s">
        <v>209</v>
      </c>
      <c r="G141" s="271" t="s">
        <v>194</v>
      </c>
      <c r="H141" s="272">
        <v>60.479999999999997</v>
      </c>
      <c r="I141" s="273"/>
      <c r="J141" s="274">
        <f>ROUND(I141*H141,2)</f>
        <v>0</v>
      </c>
      <c r="K141" s="270" t="s">
        <v>143</v>
      </c>
      <c r="L141" s="275"/>
      <c r="M141" s="276" t="s">
        <v>19</v>
      </c>
      <c r="N141" s="277" t="s">
        <v>43</v>
      </c>
      <c r="O141" s="85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180</v>
      </c>
      <c r="AT141" s="230" t="s">
        <v>207</v>
      </c>
      <c r="AU141" s="230" t="s">
        <v>82</v>
      </c>
      <c r="AY141" s="18" t="s">
        <v>132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80</v>
      </c>
      <c r="BK141" s="231">
        <f>ROUND(I141*H141,2)</f>
        <v>0</v>
      </c>
      <c r="BL141" s="18" t="s">
        <v>138</v>
      </c>
      <c r="BM141" s="230" t="s">
        <v>210</v>
      </c>
    </row>
    <row r="142" s="2" customFormat="1">
      <c r="A142" s="39"/>
      <c r="B142" s="40"/>
      <c r="C142" s="41"/>
      <c r="D142" s="232" t="s">
        <v>145</v>
      </c>
      <c r="E142" s="41"/>
      <c r="F142" s="233" t="s">
        <v>209</v>
      </c>
      <c r="G142" s="41"/>
      <c r="H142" s="41"/>
      <c r="I142" s="137"/>
      <c r="J142" s="41"/>
      <c r="K142" s="41"/>
      <c r="L142" s="45"/>
      <c r="M142" s="234"/>
      <c r="N142" s="235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145</v>
      </c>
      <c r="AU142" s="18" t="s">
        <v>82</v>
      </c>
    </row>
    <row r="143" s="14" customFormat="1">
      <c r="A143" s="14"/>
      <c r="B143" s="246"/>
      <c r="C143" s="247"/>
      <c r="D143" s="232" t="s">
        <v>147</v>
      </c>
      <c r="E143" s="248" t="s">
        <v>19</v>
      </c>
      <c r="F143" s="249" t="s">
        <v>211</v>
      </c>
      <c r="G143" s="247"/>
      <c r="H143" s="250">
        <v>60.479999999999997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147</v>
      </c>
      <c r="AU143" s="256" t="s">
        <v>82</v>
      </c>
      <c r="AV143" s="14" t="s">
        <v>82</v>
      </c>
      <c r="AW143" s="14" t="s">
        <v>33</v>
      </c>
      <c r="AX143" s="14" t="s">
        <v>80</v>
      </c>
      <c r="AY143" s="256" t="s">
        <v>132</v>
      </c>
    </row>
    <row r="144" s="2" customFormat="1" ht="16.5" customHeight="1">
      <c r="A144" s="39"/>
      <c r="B144" s="40"/>
      <c r="C144" s="219" t="s">
        <v>212</v>
      </c>
      <c r="D144" s="219" t="s">
        <v>134</v>
      </c>
      <c r="E144" s="220" t="s">
        <v>213</v>
      </c>
      <c r="F144" s="221" t="s">
        <v>214</v>
      </c>
      <c r="G144" s="222" t="s">
        <v>201</v>
      </c>
      <c r="H144" s="223">
        <v>168</v>
      </c>
      <c r="I144" s="224"/>
      <c r="J144" s="225">
        <f>ROUND(I144*H144,2)</f>
        <v>0</v>
      </c>
      <c r="K144" s="221" t="s">
        <v>19</v>
      </c>
      <c r="L144" s="45"/>
      <c r="M144" s="226" t="s">
        <v>19</v>
      </c>
      <c r="N144" s="227" t="s">
        <v>43</v>
      </c>
      <c r="O144" s="85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138</v>
      </c>
      <c r="AT144" s="230" t="s">
        <v>134</v>
      </c>
      <c r="AU144" s="230" t="s">
        <v>82</v>
      </c>
      <c r="AY144" s="18" t="s">
        <v>132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80</v>
      </c>
      <c r="BK144" s="231">
        <f>ROUND(I144*H144,2)</f>
        <v>0</v>
      </c>
      <c r="BL144" s="18" t="s">
        <v>138</v>
      </c>
      <c r="BM144" s="230" t="s">
        <v>215</v>
      </c>
    </row>
    <row r="145" s="2" customFormat="1">
      <c r="A145" s="39"/>
      <c r="B145" s="40"/>
      <c r="C145" s="41"/>
      <c r="D145" s="232" t="s">
        <v>145</v>
      </c>
      <c r="E145" s="41"/>
      <c r="F145" s="233" t="s">
        <v>216</v>
      </c>
      <c r="G145" s="41"/>
      <c r="H145" s="41"/>
      <c r="I145" s="137"/>
      <c r="J145" s="41"/>
      <c r="K145" s="41"/>
      <c r="L145" s="45"/>
      <c r="M145" s="234"/>
      <c r="N145" s="235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145</v>
      </c>
      <c r="AU145" s="18" t="s">
        <v>82</v>
      </c>
    </row>
    <row r="146" s="12" customFormat="1" ht="22.8" customHeight="1">
      <c r="A146" s="12"/>
      <c r="B146" s="203"/>
      <c r="C146" s="204"/>
      <c r="D146" s="205" t="s">
        <v>71</v>
      </c>
      <c r="E146" s="217" t="s">
        <v>217</v>
      </c>
      <c r="F146" s="217" t="s">
        <v>218</v>
      </c>
      <c r="G146" s="204"/>
      <c r="H146" s="204"/>
      <c r="I146" s="207"/>
      <c r="J146" s="218">
        <f>BK146</f>
        <v>0</v>
      </c>
      <c r="K146" s="204"/>
      <c r="L146" s="209"/>
      <c r="M146" s="210"/>
      <c r="N146" s="211"/>
      <c r="O146" s="211"/>
      <c r="P146" s="212">
        <f>SUM(P147:P164)</f>
        <v>0</v>
      </c>
      <c r="Q146" s="211"/>
      <c r="R146" s="212">
        <f>SUM(R147:R164)</f>
        <v>0</v>
      </c>
      <c r="S146" s="211"/>
      <c r="T146" s="213">
        <f>SUM(T147:T164)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4" t="s">
        <v>80</v>
      </c>
      <c r="AT146" s="215" t="s">
        <v>71</v>
      </c>
      <c r="AU146" s="215" t="s">
        <v>80</v>
      </c>
      <c r="AY146" s="214" t="s">
        <v>132</v>
      </c>
      <c r="BK146" s="216">
        <f>SUM(BK147:BK164)</f>
        <v>0</v>
      </c>
    </row>
    <row r="147" s="2" customFormat="1" ht="16.5" customHeight="1">
      <c r="A147" s="39"/>
      <c r="B147" s="40"/>
      <c r="C147" s="219" t="s">
        <v>219</v>
      </c>
      <c r="D147" s="219" t="s">
        <v>134</v>
      </c>
      <c r="E147" s="220" t="s">
        <v>220</v>
      </c>
      <c r="F147" s="221" t="s">
        <v>221</v>
      </c>
      <c r="G147" s="222" t="s">
        <v>222</v>
      </c>
      <c r="H147" s="223">
        <v>2</v>
      </c>
      <c r="I147" s="224"/>
      <c r="J147" s="225">
        <f>ROUND(I147*H147,2)</f>
        <v>0</v>
      </c>
      <c r="K147" s="221" t="s">
        <v>19</v>
      </c>
      <c r="L147" s="45"/>
      <c r="M147" s="226" t="s">
        <v>19</v>
      </c>
      <c r="N147" s="227" t="s">
        <v>43</v>
      </c>
      <c r="O147" s="85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138</v>
      </c>
      <c r="AT147" s="230" t="s">
        <v>134</v>
      </c>
      <c r="AU147" s="230" t="s">
        <v>82</v>
      </c>
      <c r="AY147" s="18" t="s">
        <v>132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80</v>
      </c>
      <c r="BK147" s="231">
        <f>ROUND(I147*H147,2)</f>
        <v>0</v>
      </c>
      <c r="BL147" s="18" t="s">
        <v>138</v>
      </c>
      <c r="BM147" s="230" t="s">
        <v>223</v>
      </c>
    </row>
    <row r="148" s="2" customFormat="1" ht="16.5" customHeight="1">
      <c r="A148" s="39"/>
      <c r="B148" s="40"/>
      <c r="C148" s="219" t="s">
        <v>8</v>
      </c>
      <c r="D148" s="219" t="s">
        <v>134</v>
      </c>
      <c r="E148" s="220" t="s">
        <v>224</v>
      </c>
      <c r="F148" s="221" t="s">
        <v>225</v>
      </c>
      <c r="G148" s="222" t="s">
        <v>222</v>
      </c>
      <c r="H148" s="223">
        <v>2</v>
      </c>
      <c r="I148" s="224"/>
      <c r="J148" s="225">
        <f>ROUND(I148*H148,2)</f>
        <v>0</v>
      </c>
      <c r="K148" s="221" t="s">
        <v>19</v>
      </c>
      <c r="L148" s="45"/>
      <c r="M148" s="226" t="s">
        <v>19</v>
      </c>
      <c r="N148" s="227" t="s">
        <v>43</v>
      </c>
      <c r="O148" s="85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138</v>
      </c>
      <c r="AT148" s="230" t="s">
        <v>134</v>
      </c>
      <c r="AU148" s="230" t="s">
        <v>82</v>
      </c>
      <c r="AY148" s="18" t="s">
        <v>132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80</v>
      </c>
      <c r="BK148" s="231">
        <f>ROUND(I148*H148,2)</f>
        <v>0</v>
      </c>
      <c r="BL148" s="18" t="s">
        <v>138</v>
      </c>
      <c r="BM148" s="230" t="s">
        <v>226</v>
      </c>
    </row>
    <row r="149" s="2" customFormat="1" ht="16.5" customHeight="1">
      <c r="A149" s="39"/>
      <c r="B149" s="40"/>
      <c r="C149" s="219" t="s">
        <v>227</v>
      </c>
      <c r="D149" s="219" t="s">
        <v>134</v>
      </c>
      <c r="E149" s="220" t="s">
        <v>228</v>
      </c>
      <c r="F149" s="221" t="s">
        <v>229</v>
      </c>
      <c r="G149" s="222" t="s">
        <v>222</v>
      </c>
      <c r="H149" s="223">
        <v>1</v>
      </c>
      <c r="I149" s="224"/>
      <c r="J149" s="225">
        <f>ROUND(I149*H149,2)</f>
        <v>0</v>
      </c>
      <c r="K149" s="221" t="s">
        <v>19</v>
      </c>
      <c r="L149" s="45"/>
      <c r="M149" s="226" t="s">
        <v>19</v>
      </c>
      <c r="N149" s="227" t="s">
        <v>43</v>
      </c>
      <c r="O149" s="85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138</v>
      </c>
      <c r="AT149" s="230" t="s">
        <v>134</v>
      </c>
      <c r="AU149" s="230" t="s">
        <v>82</v>
      </c>
      <c r="AY149" s="18" t="s">
        <v>132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80</v>
      </c>
      <c r="BK149" s="231">
        <f>ROUND(I149*H149,2)</f>
        <v>0</v>
      </c>
      <c r="BL149" s="18" t="s">
        <v>138</v>
      </c>
      <c r="BM149" s="230" t="s">
        <v>230</v>
      </c>
    </row>
    <row r="150" s="14" customFormat="1">
      <c r="A150" s="14"/>
      <c r="B150" s="246"/>
      <c r="C150" s="247"/>
      <c r="D150" s="232" t="s">
        <v>147</v>
      </c>
      <c r="E150" s="248" t="s">
        <v>19</v>
      </c>
      <c r="F150" s="249" t="s">
        <v>231</v>
      </c>
      <c r="G150" s="247"/>
      <c r="H150" s="250">
        <v>1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6" t="s">
        <v>147</v>
      </c>
      <c r="AU150" s="256" t="s">
        <v>82</v>
      </c>
      <c r="AV150" s="14" t="s">
        <v>82</v>
      </c>
      <c r="AW150" s="14" t="s">
        <v>33</v>
      </c>
      <c r="AX150" s="14" t="s">
        <v>80</v>
      </c>
      <c r="AY150" s="256" t="s">
        <v>132</v>
      </c>
    </row>
    <row r="151" s="2" customFormat="1" ht="16.5" customHeight="1">
      <c r="A151" s="39"/>
      <c r="B151" s="40"/>
      <c r="C151" s="219" t="s">
        <v>232</v>
      </c>
      <c r="D151" s="219" t="s">
        <v>134</v>
      </c>
      <c r="E151" s="220" t="s">
        <v>233</v>
      </c>
      <c r="F151" s="221" t="s">
        <v>234</v>
      </c>
      <c r="G151" s="222" t="s">
        <v>222</v>
      </c>
      <c r="H151" s="223">
        <v>1</v>
      </c>
      <c r="I151" s="224"/>
      <c r="J151" s="225">
        <f>ROUND(I151*H151,2)</f>
        <v>0</v>
      </c>
      <c r="K151" s="221" t="s">
        <v>19</v>
      </c>
      <c r="L151" s="45"/>
      <c r="M151" s="226" t="s">
        <v>19</v>
      </c>
      <c r="N151" s="227" t="s">
        <v>43</v>
      </c>
      <c r="O151" s="85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138</v>
      </c>
      <c r="AT151" s="230" t="s">
        <v>134</v>
      </c>
      <c r="AU151" s="230" t="s">
        <v>82</v>
      </c>
      <c r="AY151" s="18" t="s">
        <v>132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80</v>
      </c>
      <c r="BK151" s="231">
        <f>ROUND(I151*H151,2)</f>
        <v>0</v>
      </c>
      <c r="BL151" s="18" t="s">
        <v>138</v>
      </c>
      <c r="BM151" s="230" t="s">
        <v>235</v>
      </c>
    </row>
    <row r="152" s="14" customFormat="1">
      <c r="A152" s="14"/>
      <c r="B152" s="246"/>
      <c r="C152" s="247"/>
      <c r="D152" s="232" t="s">
        <v>147</v>
      </c>
      <c r="E152" s="248" t="s">
        <v>19</v>
      </c>
      <c r="F152" s="249" t="s">
        <v>231</v>
      </c>
      <c r="G152" s="247"/>
      <c r="H152" s="250">
        <v>1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6" t="s">
        <v>147</v>
      </c>
      <c r="AU152" s="256" t="s">
        <v>82</v>
      </c>
      <c r="AV152" s="14" t="s">
        <v>82</v>
      </c>
      <c r="AW152" s="14" t="s">
        <v>33</v>
      </c>
      <c r="AX152" s="14" t="s">
        <v>80</v>
      </c>
      <c r="AY152" s="256" t="s">
        <v>132</v>
      </c>
    </row>
    <row r="153" s="2" customFormat="1" ht="16.5" customHeight="1">
      <c r="A153" s="39"/>
      <c r="B153" s="40"/>
      <c r="C153" s="219" t="s">
        <v>236</v>
      </c>
      <c r="D153" s="219" t="s">
        <v>134</v>
      </c>
      <c r="E153" s="220" t="s">
        <v>237</v>
      </c>
      <c r="F153" s="221" t="s">
        <v>238</v>
      </c>
      <c r="G153" s="222" t="s">
        <v>239</v>
      </c>
      <c r="H153" s="223">
        <v>25</v>
      </c>
      <c r="I153" s="224"/>
      <c r="J153" s="225">
        <f>ROUND(I153*H153,2)</f>
        <v>0</v>
      </c>
      <c r="K153" s="221" t="s">
        <v>19</v>
      </c>
      <c r="L153" s="45"/>
      <c r="M153" s="226" t="s">
        <v>19</v>
      </c>
      <c r="N153" s="227" t="s">
        <v>43</v>
      </c>
      <c r="O153" s="85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138</v>
      </c>
      <c r="AT153" s="230" t="s">
        <v>134</v>
      </c>
      <c r="AU153" s="230" t="s">
        <v>82</v>
      </c>
      <c r="AY153" s="18" t="s">
        <v>132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80</v>
      </c>
      <c r="BK153" s="231">
        <f>ROUND(I153*H153,2)</f>
        <v>0</v>
      </c>
      <c r="BL153" s="18" t="s">
        <v>138</v>
      </c>
      <c r="BM153" s="230" t="s">
        <v>240</v>
      </c>
    </row>
    <row r="154" s="14" customFormat="1">
      <c r="A154" s="14"/>
      <c r="B154" s="246"/>
      <c r="C154" s="247"/>
      <c r="D154" s="232" t="s">
        <v>147</v>
      </c>
      <c r="E154" s="248" t="s">
        <v>19</v>
      </c>
      <c r="F154" s="249" t="s">
        <v>241</v>
      </c>
      <c r="G154" s="247"/>
      <c r="H154" s="250">
        <v>25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6" t="s">
        <v>147</v>
      </c>
      <c r="AU154" s="256" t="s">
        <v>82</v>
      </c>
      <c r="AV154" s="14" t="s">
        <v>82</v>
      </c>
      <c r="AW154" s="14" t="s">
        <v>33</v>
      </c>
      <c r="AX154" s="14" t="s">
        <v>80</v>
      </c>
      <c r="AY154" s="256" t="s">
        <v>132</v>
      </c>
    </row>
    <row r="155" s="2" customFormat="1" ht="16.5" customHeight="1">
      <c r="A155" s="39"/>
      <c r="B155" s="40"/>
      <c r="C155" s="219" t="s">
        <v>242</v>
      </c>
      <c r="D155" s="219" t="s">
        <v>134</v>
      </c>
      <c r="E155" s="220" t="s">
        <v>243</v>
      </c>
      <c r="F155" s="221" t="s">
        <v>244</v>
      </c>
      <c r="G155" s="222" t="s">
        <v>222</v>
      </c>
      <c r="H155" s="223">
        <v>1</v>
      </c>
      <c r="I155" s="224"/>
      <c r="J155" s="225">
        <f>ROUND(I155*H155,2)</f>
        <v>0</v>
      </c>
      <c r="K155" s="221" t="s">
        <v>19</v>
      </c>
      <c r="L155" s="45"/>
      <c r="M155" s="226" t="s">
        <v>19</v>
      </c>
      <c r="N155" s="227" t="s">
        <v>43</v>
      </c>
      <c r="O155" s="85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138</v>
      </c>
      <c r="AT155" s="230" t="s">
        <v>134</v>
      </c>
      <c r="AU155" s="230" t="s">
        <v>82</v>
      </c>
      <c r="AY155" s="18" t="s">
        <v>132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80</v>
      </c>
      <c r="BK155" s="231">
        <f>ROUND(I155*H155,2)</f>
        <v>0</v>
      </c>
      <c r="BL155" s="18" t="s">
        <v>138</v>
      </c>
      <c r="BM155" s="230" t="s">
        <v>245</v>
      </c>
    </row>
    <row r="156" s="13" customFormat="1">
      <c r="A156" s="13"/>
      <c r="B156" s="236"/>
      <c r="C156" s="237"/>
      <c r="D156" s="232" t="s">
        <v>147</v>
      </c>
      <c r="E156" s="238" t="s">
        <v>19</v>
      </c>
      <c r="F156" s="239" t="s">
        <v>246</v>
      </c>
      <c r="G156" s="237"/>
      <c r="H156" s="238" t="s">
        <v>19</v>
      </c>
      <c r="I156" s="240"/>
      <c r="J156" s="237"/>
      <c r="K156" s="237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147</v>
      </c>
      <c r="AU156" s="245" t="s">
        <v>82</v>
      </c>
      <c r="AV156" s="13" t="s">
        <v>80</v>
      </c>
      <c r="AW156" s="13" t="s">
        <v>33</v>
      </c>
      <c r="AX156" s="13" t="s">
        <v>72</v>
      </c>
      <c r="AY156" s="245" t="s">
        <v>132</v>
      </c>
    </row>
    <row r="157" s="13" customFormat="1">
      <c r="A157" s="13"/>
      <c r="B157" s="236"/>
      <c r="C157" s="237"/>
      <c r="D157" s="232" t="s">
        <v>147</v>
      </c>
      <c r="E157" s="238" t="s">
        <v>19</v>
      </c>
      <c r="F157" s="239" t="s">
        <v>247</v>
      </c>
      <c r="G157" s="237"/>
      <c r="H157" s="238" t="s">
        <v>19</v>
      </c>
      <c r="I157" s="240"/>
      <c r="J157" s="237"/>
      <c r="K157" s="237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147</v>
      </c>
      <c r="AU157" s="245" t="s">
        <v>82</v>
      </c>
      <c r="AV157" s="13" t="s">
        <v>80</v>
      </c>
      <c r="AW157" s="13" t="s">
        <v>33</v>
      </c>
      <c r="AX157" s="13" t="s">
        <v>72</v>
      </c>
      <c r="AY157" s="245" t="s">
        <v>132</v>
      </c>
    </row>
    <row r="158" s="13" customFormat="1">
      <c r="A158" s="13"/>
      <c r="B158" s="236"/>
      <c r="C158" s="237"/>
      <c r="D158" s="232" t="s">
        <v>147</v>
      </c>
      <c r="E158" s="238" t="s">
        <v>19</v>
      </c>
      <c r="F158" s="239" t="s">
        <v>248</v>
      </c>
      <c r="G158" s="237"/>
      <c r="H158" s="238" t="s">
        <v>19</v>
      </c>
      <c r="I158" s="240"/>
      <c r="J158" s="237"/>
      <c r="K158" s="237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147</v>
      </c>
      <c r="AU158" s="245" t="s">
        <v>82</v>
      </c>
      <c r="AV158" s="13" t="s">
        <v>80</v>
      </c>
      <c r="AW158" s="13" t="s">
        <v>33</v>
      </c>
      <c r="AX158" s="13" t="s">
        <v>72</v>
      </c>
      <c r="AY158" s="245" t="s">
        <v>132</v>
      </c>
    </row>
    <row r="159" s="13" customFormat="1">
      <c r="A159" s="13"/>
      <c r="B159" s="236"/>
      <c r="C159" s="237"/>
      <c r="D159" s="232" t="s">
        <v>147</v>
      </c>
      <c r="E159" s="238" t="s">
        <v>19</v>
      </c>
      <c r="F159" s="239" t="s">
        <v>249</v>
      </c>
      <c r="G159" s="237"/>
      <c r="H159" s="238" t="s">
        <v>19</v>
      </c>
      <c r="I159" s="240"/>
      <c r="J159" s="237"/>
      <c r="K159" s="237"/>
      <c r="L159" s="241"/>
      <c r="M159" s="242"/>
      <c r="N159" s="243"/>
      <c r="O159" s="243"/>
      <c r="P159" s="243"/>
      <c r="Q159" s="243"/>
      <c r="R159" s="243"/>
      <c r="S159" s="243"/>
      <c r="T159" s="24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5" t="s">
        <v>147</v>
      </c>
      <c r="AU159" s="245" t="s">
        <v>82</v>
      </c>
      <c r="AV159" s="13" t="s">
        <v>80</v>
      </c>
      <c r="AW159" s="13" t="s">
        <v>33</v>
      </c>
      <c r="AX159" s="13" t="s">
        <v>72</v>
      </c>
      <c r="AY159" s="245" t="s">
        <v>132</v>
      </c>
    </row>
    <row r="160" s="13" customFormat="1">
      <c r="A160" s="13"/>
      <c r="B160" s="236"/>
      <c r="C160" s="237"/>
      <c r="D160" s="232" t="s">
        <v>147</v>
      </c>
      <c r="E160" s="238" t="s">
        <v>19</v>
      </c>
      <c r="F160" s="239" t="s">
        <v>250</v>
      </c>
      <c r="G160" s="237"/>
      <c r="H160" s="238" t="s">
        <v>19</v>
      </c>
      <c r="I160" s="240"/>
      <c r="J160" s="237"/>
      <c r="K160" s="237"/>
      <c r="L160" s="241"/>
      <c r="M160" s="242"/>
      <c r="N160" s="243"/>
      <c r="O160" s="243"/>
      <c r="P160" s="243"/>
      <c r="Q160" s="243"/>
      <c r="R160" s="243"/>
      <c r="S160" s="243"/>
      <c r="T160" s="24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5" t="s">
        <v>147</v>
      </c>
      <c r="AU160" s="245" t="s">
        <v>82</v>
      </c>
      <c r="AV160" s="13" t="s">
        <v>80</v>
      </c>
      <c r="AW160" s="13" t="s">
        <v>33</v>
      </c>
      <c r="AX160" s="13" t="s">
        <v>72</v>
      </c>
      <c r="AY160" s="245" t="s">
        <v>132</v>
      </c>
    </row>
    <row r="161" s="13" customFormat="1">
      <c r="A161" s="13"/>
      <c r="B161" s="236"/>
      <c r="C161" s="237"/>
      <c r="D161" s="232" t="s">
        <v>147</v>
      </c>
      <c r="E161" s="238" t="s">
        <v>19</v>
      </c>
      <c r="F161" s="239" t="s">
        <v>251</v>
      </c>
      <c r="G161" s="237"/>
      <c r="H161" s="238" t="s">
        <v>19</v>
      </c>
      <c r="I161" s="240"/>
      <c r="J161" s="237"/>
      <c r="K161" s="237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147</v>
      </c>
      <c r="AU161" s="245" t="s">
        <v>82</v>
      </c>
      <c r="AV161" s="13" t="s">
        <v>80</v>
      </c>
      <c r="AW161" s="13" t="s">
        <v>33</v>
      </c>
      <c r="AX161" s="13" t="s">
        <v>72</v>
      </c>
      <c r="AY161" s="245" t="s">
        <v>132</v>
      </c>
    </row>
    <row r="162" s="13" customFormat="1">
      <c r="A162" s="13"/>
      <c r="B162" s="236"/>
      <c r="C162" s="237"/>
      <c r="D162" s="232" t="s">
        <v>147</v>
      </c>
      <c r="E162" s="238" t="s">
        <v>19</v>
      </c>
      <c r="F162" s="239" t="s">
        <v>252</v>
      </c>
      <c r="G162" s="237"/>
      <c r="H162" s="238" t="s">
        <v>19</v>
      </c>
      <c r="I162" s="240"/>
      <c r="J162" s="237"/>
      <c r="K162" s="237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147</v>
      </c>
      <c r="AU162" s="245" t="s">
        <v>82</v>
      </c>
      <c r="AV162" s="13" t="s">
        <v>80</v>
      </c>
      <c r="AW162" s="13" t="s">
        <v>33</v>
      </c>
      <c r="AX162" s="13" t="s">
        <v>72</v>
      </c>
      <c r="AY162" s="245" t="s">
        <v>132</v>
      </c>
    </row>
    <row r="163" s="13" customFormat="1">
      <c r="A163" s="13"/>
      <c r="B163" s="236"/>
      <c r="C163" s="237"/>
      <c r="D163" s="232" t="s">
        <v>147</v>
      </c>
      <c r="E163" s="238" t="s">
        <v>19</v>
      </c>
      <c r="F163" s="239" t="s">
        <v>253</v>
      </c>
      <c r="G163" s="237"/>
      <c r="H163" s="238" t="s">
        <v>19</v>
      </c>
      <c r="I163" s="240"/>
      <c r="J163" s="237"/>
      <c r="K163" s="237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147</v>
      </c>
      <c r="AU163" s="245" t="s">
        <v>82</v>
      </c>
      <c r="AV163" s="13" t="s">
        <v>80</v>
      </c>
      <c r="AW163" s="13" t="s">
        <v>33</v>
      </c>
      <c r="AX163" s="13" t="s">
        <v>72</v>
      </c>
      <c r="AY163" s="245" t="s">
        <v>132</v>
      </c>
    </row>
    <row r="164" s="14" customFormat="1">
      <c r="A164" s="14"/>
      <c r="B164" s="246"/>
      <c r="C164" s="247"/>
      <c r="D164" s="232" t="s">
        <v>147</v>
      </c>
      <c r="E164" s="248" t="s">
        <v>19</v>
      </c>
      <c r="F164" s="249" t="s">
        <v>80</v>
      </c>
      <c r="G164" s="247"/>
      <c r="H164" s="250">
        <v>1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6" t="s">
        <v>147</v>
      </c>
      <c r="AU164" s="256" t="s">
        <v>82</v>
      </c>
      <c r="AV164" s="14" t="s">
        <v>82</v>
      </c>
      <c r="AW164" s="14" t="s">
        <v>33</v>
      </c>
      <c r="AX164" s="14" t="s">
        <v>80</v>
      </c>
      <c r="AY164" s="256" t="s">
        <v>132</v>
      </c>
    </row>
    <row r="165" s="12" customFormat="1" ht="22.8" customHeight="1">
      <c r="A165" s="12"/>
      <c r="B165" s="203"/>
      <c r="C165" s="204"/>
      <c r="D165" s="205" t="s">
        <v>71</v>
      </c>
      <c r="E165" s="217" t="s">
        <v>254</v>
      </c>
      <c r="F165" s="217" t="s">
        <v>255</v>
      </c>
      <c r="G165" s="204"/>
      <c r="H165" s="204"/>
      <c r="I165" s="207"/>
      <c r="J165" s="218">
        <f>BK165</f>
        <v>0</v>
      </c>
      <c r="K165" s="204"/>
      <c r="L165" s="209"/>
      <c r="M165" s="210"/>
      <c r="N165" s="211"/>
      <c r="O165" s="211"/>
      <c r="P165" s="212">
        <f>SUM(P166:P275)</f>
        <v>0</v>
      </c>
      <c r="Q165" s="211"/>
      <c r="R165" s="212">
        <f>SUM(R166:R275)</f>
        <v>13.34149436</v>
      </c>
      <c r="S165" s="211"/>
      <c r="T165" s="213">
        <f>SUM(T166:T275)</f>
        <v>3.8880800000000004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4" t="s">
        <v>80</v>
      </c>
      <c r="AT165" s="215" t="s">
        <v>71</v>
      </c>
      <c r="AU165" s="215" t="s">
        <v>80</v>
      </c>
      <c r="AY165" s="214" t="s">
        <v>132</v>
      </c>
      <c r="BK165" s="216">
        <f>SUM(BK166:BK275)</f>
        <v>0</v>
      </c>
    </row>
    <row r="166" s="2" customFormat="1" ht="16.5" customHeight="1">
      <c r="A166" s="39"/>
      <c r="B166" s="40"/>
      <c r="C166" s="219" t="s">
        <v>256</v>
      </c>
      <c r="D166" s="219" t="s">
        <v>134</v>
      </c>
      <c r="E166" s="220" t="s">
        <v>257</v>
      </c>
      <c r="F166" s="221" t="s">
        <v>258</v>
      </c>
      <c r="G166" s="222" t="s">
        <v>201</v>
      </c>
      <c r="H166" s="223">
        <v>13.630000000000001</v>
      </c>
      <c r="I166" s="224"/>
      <c r="J166" s="225">
        <f>ROUND(I166*H166,2)</f>
        <v>0</v>
      </c>
      <c r="K166" s="221" t="s">
        <v>143</v>
      </c>
      <c r="L166" s="45"/>
      <c r="M166" s="226" t="s">
        <v>19</v>
      </c>
      <c r="N166" s="227" t="s">
        <v>43</v>
      </c>
      <c r="O166" s="85"/>
      <c r="P166" s="228">
        <f>O166*H166</f>
        <v>0</v>
      </c>
      <c r="Q166" s="228">
        <v>0</v>
      </c>
      <c r="R166" s="228">
        <f>Q166*H166</f>
        <v>0</v>
      </c>
      <c r="S166" s="228">
        <v>0.050000000000000003</v>
      </c>
      <c r="T166" s="229">
        <f>S166*H166</f>
        <v>0.68150000000000011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138</v>
      </c>
      <c r="AT166" s="230" t="s">
        <v>134</v>
      </c>
      <c r="AU166" s="230" t="s">
        <v>82</v>
      </c>
      <c r="AY166" s="18" t="s">
        <v>132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80</v>
      </c>
      <c r="BK166" s="231">
        <f>ROUND(I166*H166,2)</f>
        <v>0</v>
      </c>
      <c r="BL166" s="18" t="s">
        <v>138</v>
      </c>
      <c r="BM166" s="230" t="s">
        <v>259</v>
      </c>
    </row>
    <row r="167" s="2" customFormat="1">
      <c r="A167" s="39"/>
      <c r="B167" s="40"/>
      <c r="C167" s="41"/>
      <c r="D167" s="232" t="s">
        <v>145</v>
      </c>
      <c r="E167" s="41"/>
      <c r="F167" s="233" t="s">
        <v>260</v>
      </c>
      <c r="G167" s="41"/>
      <c r="H167" s="41"/>
      <c r="I167" s="137"/>
      <c r="J167" s="41"/>
      <c r="K167" s="41"/>
      <c r="L167" s="45"/>
      <c r="M167" s="234"/>
      <c r="N167" s="235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145</v>
      </c>
      <c r="AU167" s="18" t="s">
        <v>82</v>
      </c>
    </row>
    <row r="168" s="14" customFormat="1">
      <c r="A168" s="14"/>
      <c r="B168" s="246"/>
      <c r="C168" s="247"/>
      <c r="D168" s="232" t="s">
        <v>147</v>
      </c>
      <c r="E168" s="248" t="s">
        <v>19</v>
      </c>
      <c r="F168" s="249" t="s">
        <v>261</v>
      </c>
      <c r="G168" s="247"/>
      <c r="H168" s="250">
        <v>13.630000000000001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6" t="s">
        <v>147</v>
      </c>
      <c r="AU168" s="256" t="s">
        <v>82</v>
      </c>
      <c r="AV168" s="14" t="s">
        <v>82</v>
      </c>
      <c r="AW168" s="14" t="s">
        <v>33</v>
      </c>
      <c r="AX168" s="14" t="s">
        <v>80</v>
      </c>
      <c r="AY168" s="256" t="s">
        <v>132</v>
      </c>
    </row>
    <row r="169" s="2" customFormat="1" ht="16.5" customHeight="1">
      <c r="A169" s="39"/>
      <c r="B169" s="40"/>
      <c r="C169" s="219" t="s">
        <v>7</v>
      </c>
      <c r="D169" s="219" t="s">
        <v>134</v>
      </c>
      <c r="E169" s="220" t="s">
        <v>262</v>
      </c>
      <c r="F169" s="221" t="s">
        <v>263</v>
      </c>
      <c r="G169" s="222" t="s">
        <v>201</v>
      </c>
      <c r="H169" s="223">
        <v>13.630000000000001</v>
      </c>
      <c r="I169" s="224"/>
      <c r="J169" s="225">
        <f>ROUND(I169*H169,2)</f>
        <v>0</v>
      </c>
      <c r="K169" s="221" t="s">
        <v>19</v>
      </c>
      <c r="L169" s="45"/>
      <c r="M169" s="226" t="s">
        <v>19</v>
      </c>
      <c r="N169" s="227" t="s">
        <v>43</v>
      </c>
      <c r="O169" s="85"/>
      <c r="P169" s="228">
        <f>O169*H169</f>
        <v>0</v>
      </c>
      <c r="Q169" s="228">
        <v>0</v>
      </c>
      <c r="R169" s="228">
        <f>Q169*H169</f>
        <v>0</v>
      </c>
      <c r="S169" s="228">
        <v>0.066000000000000003</v>
      </c>
      <c r="T169" s="229">
        <f>S169*H169</f>
        <v>0.89958000000000005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138</v>
      </c>
      <c r="AT169" s="230" t="s">
        <v>134</v>
      </c>
      <c r="AU169" s="230" t="s">
        <v>82</v>
      </c>
      <c r="AY169" s="18" t="s">
        <v>132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80</v>
      </c>
      <c r="BK169" s="231">
        <f>ROUND(I169*H169,2)</f>
        <v>0</v>
      </c>
      <c r="BL169" s="18" t="s">
        <v>138</v>
      </c>
      <c r="BM169" s="230" t="s">
        <v>264</v>
      </c>
    </row>
    <row r="170" s="2" customFormat="1">
      <c r="A170" s="39"/>
      <c r="B170" s="40"/>
      <c r="C170" s="41"/>
      <c r="D170" s="232" t="s">
        <v>145</v>
      </c>
      <c r="E170" s="41"/>
      <c r="F170" s="233" t="s">
        <v>263</v>
      </c>
      <c r="G170" s="41"/>
      <c r="H170" s="41"/>
      <c r="I170" s="137"/>
      <c r="J170" s="41"/>
      <c r="K170" s="41"/>
      <c r="L170" s="45"/>
      <c r="M170" s="234"/>
      <c r="N170" s="235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145</v>
      </c>
      <c r="AU170" s="18" t="s">
        <v>82</v>
      </c>
    </row>
    <row r="171" s="14" customFormat="1">
      <c r="A171" s="14"/>
      <c r="B171" s="246"/>
      <c r="C171" s="247"/>
      <c r="D171" s="232" t="s">
        <v>147</v>
      </c>
      <c r="E171" s="248" t="s">
        <v>19</v>
      </c>
      <c r="F171" s="249" t="s">
        <v>261</v>
      </c>
      <c r="G171" s="247"/>
      <c r="H171" s="250">
        <v>13.630000000000001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6" t="s">
        <v>147</v>
      </c>
      <c r="AU171" s="256" t="s">
        <v>82</v>
      </c>
      <c r="AV171" s="14" t="s">
        <v>82</v>
      </c>
      <c r="AW171" s="14" t="s">
        <v>33</v>
      </c>
      <c r="AX171" s="14" t="s">
        <v>80</v>
      </c>
      <c r="AY171" s="256" t="s">
        <v>132</v>
      </c>
    </row>
    <row r="172" s="2" customFormat="1" ht="24" customHeight="1">
      <c r="A172" s="39"/>
      <c r="B172" s="40"/>
      <c r="C172" s="219" t="s">
        <v>265</v>
      </c>
      <c r="D172" s="219" t="s">
        <v>134</v>
      </c>
      <c r="E172" s="220" t="s">
        <v>266</v>
      </c>
      <c r="F172" s="221" t="s">
        <v>267</v>
      </c>
      <c r="G172" s="222" t="s">
        <v>201</v>
      </c>
      <c r="H172" s="223">
        <v>29</v>
      </c>
      <c r="I172" s="224"/>
      <c r="J172" s="225">
        <f>ROUND(I172*H172,2)</f>
        <v>0</v>
      </c>
      <c r="K172" s="221" t="s">
        <v>19</v>
      </c>
      <c r="L172" s="45"/>
      <c r="M172" s="226" t="s">
        <v>19</v>
      </c>
      <c r="N172" s="227" t="s">
        <v>43</v>
      </c>
      <c r="O172" s="85"/>
      <c r="P172" s="228">
        <f>O172*H172</f>
        <v>0</v>
      </c>
      <c r="Q172" s="228">
        <v>0</v>
      </c>
      <c r="R172" s="228">
        <f>Q172*H172</f>
        <v>0</v>
      </c>
      <c r="S172" s="228">
        <v>0.066000000000000003</v>
      </c>
      <c r="T172" s="229">
        <f>S172*H172</f>
        <v>1.9140000000000002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138</v>
      </c>
      <c r="AT172" s="230" t="s">
        <v>134</v>
      </c>
      <c r="AU172" s="230" t="s">
        <v>82</v>
      </c>
      <c r="AY172" s="18" t="s">
        <v>132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80</v>
      </c>
      <c r="BK172" s="231">
        <f>ROUND(I172*H172,2)</f>
        <v>0</v>
      </c>
      <c r="BL172" s="18" t="s">
        <v>138</v>
      </c>
      <c r="BM172" s="230" t="s">
        <v>268</v>
      </c>
    </row>
    <row r="173" s="2" customFormat="1">
      <c r="A173" s="39"/>
      <c r="B173" s="40"/>
      <c r="C173" s="41"/>
      <c r="D173" s="232" t="s">
        <v>145</v>
      </c>
      <c r="E173" s="41"/>
      <c r="F173" s="233" t="s">
        <v>267</v>
      </c>
      <c r="G173" s="41"/>
      <c r="H173" s="41"/>
      <c r="I173" s="137"/>
      <c r="J173" s="41"/>
      <c r="K173" s="41"/>
      <c r="L173" s="45"/>
      <c r="M173" s="234"/>
      <c r="N173" s="235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145</v>
      </c>
      <c r="AU173" s="18" t="s">
        <v>82</v>
      </c>
    </row>
    <row r="174" s="14" customFormat="1">
      <c r="A174" s="14"/>
      <c r="B174" s="246"/>
      <c r="C174" s="247"/>
      <c r="D174" s="232" t="s">
        <v>147</v>
      </c>
      <c r="E174" s="248" t="s">
        <v>19</v>
      </c>
      <c r="F174" s="249" t="s">
        <v>269</v>
      </c>
      <c r="G174" s="247"/>
      <c r="H174" s="250">
        <v>29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6" t="s">
        <v>147</v>
      </c>
      <c r="AU174" s="256" t="s">
        <v>82</v>
      </c>
      <c r="AV174" s="14" t="s">
        <v>82</v>
      </c>
      <c r="AW174" s="14" t="s">
        <v>33</v>
      </c>
      <c r="AX174" s="14" t="s">
        <v>80</v>
      </c>
      <c r="AY174" s="256" t="s">
        <v>132</v>
      </c>
    </row>
    <row r="175" s="2" customFormat="1" ht="16.5" customHeight="1">
      <c r="A175" s="39"/>
      <c r="B175" s="40"/>
      <c r="C175" s="219" t="s">
        <v>270</v>
      </c>
      <c r="D175" s="219" t="s">
        <v>134</v>
      </c>
      <c r="E175" s="220" t="s">
        <v>271</v>
      </c>
      <c r="F175" s="221" t="s">
        <v>272</v>
      </c>
      <c r="G175" s="222" t="s">
        <v>201</v>
      </c>
      <c r="H175" s="223">
        <v>42.630000000000003</v>
      </c>
      <c r="I175" s="224"/>
      <c r="J175" s="225">
        <f>ROUND(I175*H175,2)</f>
        <v>0</v>
      </c>
      <c r="K175" s="221" t="s">
        <v>19</v>
      </c>
      <c r="L175" s="45"/>
      <c r="M175" s="226" t="s">
        <v>19</v>
      </c>
      <c r="N175" s="227" t="s">
        <v>43</v>
      </c>
      <c r="O175" s="85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138</v>
      </c>
      <c r="AT175" s="230" t="s">
        <v>134</v>
      </c>
      <c r="AU175" s="230" t="s">
        <v>82</v>
      </c>
      <c r="AY175" s="18" t="s">
        <v>132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80</v>
      </c>
      <c r="BK175" s="231">
        <f>ROUND(I175*H175,2)</f>
        <v>0</v>
      </c>
      <c r="BL175" s="18" t="s">
        <v>138</v>
      </c>
      <c r="BM175" s="230" t="s">
        <v>273</v>
      </c>
    </row>
    <row r="176" s="2" customFormat="1">
      <c r="A176" s="39"/>
      <c r="B176" s="40"/>
      <c r="C176" s="41"/>
      <c r="D176" s="232" t="s">
        <v>145</v>
      </c>
      <c r="E176" s="41"/>
      <c r="F176" s="233" t="s">
        <v>272</v>
      </c>
      <c r="G176" s="41"/>
      <c r="H176" s="41"/>
      <c r="I176" s="137"/>
      <c r="J176" s="41"/>
      <c r="K176" s="41"/>
      <c r="L176" s="45"/>
      <c r="M176" s="234"/>
      <c r="N176" s="235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145</v>
      </c>
      <c r="AU176" s="18" t="s">
        <v>82</v>
      </c>
    </row>
    <row r="177" s="14" customFormat="1">
      <c r="A177" s="14"/>
      <c r="B177" s="246"/>
      <c r="C177" s="247"/>
      <c r="D177" s="232" t="s">
        <v>147</v>
      </c>
      <c r="E177" s="248" t="s">
        <v>19</v>
      </c>
      <c r="F177" s="249" t="s">
        <v>274</v>
      </c>
      <c r="G177" s="247"/>
      <c r="H177" s="250">
        <v>42.630000000000003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6" t="s">
        <v>147</v>
      </c>
      <c r="AU177" s="256" t="s">
        <v>82</v>
      </c>
      <c r="AV177" s="14" t="s">
        <v>82</v>
      </c>
      <c r="AW177" s="14" t="s">
        <v>33</v>
      </c>
      <c r="AX177" s="14" t="s">
        <v>80</v>
      </c>
      <c r="AY177" s="256" t="s">
        <v>132</v>
      </c>
    </row>
    <row r="178" s="2" customFormat="1" ht="16.5" customHeight="1">
      <c r="A178" s="39"/>
      <c r="B178" s="40"/>
      <c r="C178" s="219" t="s">
        <v>275</v>
      </c>
      <c r="D178" s="219" t="s">
        <v>134</v>
      </c>
      <c r="E178" s="220" t="s">
        <v>276</v>
      </c>
      <c r="F178" s="221" t="s">
        <v>277</v>
      </c>
      <c r="G178" s="222" t="s">
        <v>201</v>
      </c>
      <c r="H178" s="223">
        <v>29</v>
      </c>
      <c r="I178" s="224"/>
      <c r="J178" s="225">
        <f>ROUND(I178*H178,2)</f>
        <v>0</v>
      </c>
      <c r="K178" s="221" t="s">
        <v>143</v>
      </c>
      <c r="L178" s="45"/>
      <c r="M178" s="226" t="s">
        <v>19</v>
      </c>
      <c r="N178" s="227" t="s">
        <v>43</v>
      </c>
      <c r="O178" s="85"/>
      <c r="P178" s="228">
        <f>O178*H178</f>
        <v>0</v>
      </c>
      <c r="Q178" s="228">
        <v>0.00098999999999999999</v>
      </c>
      <c r="R178" s="228">
        <f>Q178*H178</f>
        <v>0.028709999999999999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138</v>
      </c>
      <c r="AT178" s="230" t="s">
        <v>134</v>
      </c>
      <c r="AU178" s="230" t="s">
        <v>82</v>
      </c>
      <c r="AY178" s="18" t="s">
        <v>132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80</v>
      </c>
      <c r="BK178" s="231">
        <f>ROUND(I178*H178,2)</f>
        <v>0</v>
      </c>
      <c r="BL178" s="18" t="s">
        <v>138</v>
      </c>
      <c r="BM178" s="230" t="s">
        <v>278</v>
      </c>
    </row>
    <row r="179" s="2" customFormat="1">
      <c r="A179" s="39"/>
      <c r="B179" s="40"/>
      <c r="C179" s="41"/>
      <c r="D179" s="232" t="s">
        <v>145</v>
      </c>
      <c r="E179" s="41"/>
      <c r="F179" s="233" t="s">
        <v>279</v>
      </c>
      <c r="G179" s="41"/>
      <c r="H179" s="41"/>
      <c r="I179" s="137"/>
      <c r="J179" s="41"/>
      <c r="K179" s="41"/>
      <c r="L179" s="45"/>
      <c r="M179" s="234"/>
      <c r="N179" s="235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145</v>
      </c>
      <c r="AU179" s="18" t="s">
        <v>82</v>
      </c>
    </row>
    <row r="180" s="14" customFormat="1">
      <c r="A180" s="14"/>
      <c r="B180" s="246"/>
      <c r="C180" s="247"/>
      <c r="D180" s="232" t="s">
        <v>147</v>
      </c>
      <c r="E180" s="248" t="s">
        <v>19</v>
      </c>
      <c r="F180" s="249" t="s">
        <v>269</v>
      </c>
      <c r="G180" s="247"/>
      <c r="H180" s="250">
        <v>29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6" t="s">
        <v>147</v>
      </c>
      <c r="AU180" s="256" t="s">
        <v>82</v>
      </c>
      <c r="AV180" s="14" t="s">
        <v>82</v>
      </c>
      <c r="AW180" s="14" t="s">
        <v>33</v>
      </c>
      <c r="AX180" s="14" t="s">
        <v>80</v>
      </c>
      <c r="AY180" s="256" t="s">
        <v>132</v>
      </c>
    </row>
    <row r="181" s="2" customFormat="1" ht="16.5" customHeight="1">
      <c r="A181" s="39"/>
      <c r="B181" s="40"/>
      <c r="C181" s="219" t="s">
        <v>280</v>
      </c>
      <c r="D181" s="219" t="s">
        <v>134</v>
      </c>
      <c r="E181" s="220" t="s">
        <v>281</v>
      </c>
      <c r="F181" s="221" t="s">
        <v>282</v>
      </c>
      <c r="G181" s="222" t="s">
        <v>201</v>
      </c>
      <c r="H181" s="223">
        <v>13.630000000000001</v>
      </c>
      <c r="I181" s="224"/>
      <c r="J181" s="225">
        <f>ROUND(I181*H181,2)</f>
        <v>0</v>
      </c>
      <c r="K181" s="221" t="s">
        <v>143</v>
      </c>
      <c r="L181" s="45"/>
      <c r="M181" s="226" t="s">
        <v>19</v>
      </c>
      <c r="N181" s="227" t="s">
        <v>43</v>
      </c>
      <c r="O181" s="85"/>
      <c r="P181" s="228">
        <f>O181*H181</f>
        <v>0</v>
      </c>
      <c r="Q181" s="228">
        <v>0.00098999999999999999</v>
      </c>
      <c r="R181" s="228">
        <f>Q181*H181</f>
        <v>0.013493700000000001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138</v>
      </c>
      <c r="AT181" s="230" t="s">
        <v>134</v>
      </c>
      <c r="AU181" s="230" t="s">
        <v>82</v>
      </c>
      <c r="AY181" s="18" t="s">
        <v>132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80</v>
      </c>
      <c r="BK181" s="231">
        <f>ROUND(I181*H181,2)</f>
        <v>0</v>
      </c>
      <c r="BL181" s="18" t="s">
        <v>138</v>
      </c>
      <c r="BM181" s="230" t="s">
        <v>283</v>
      </c>
    </row>
    <row r="182" s="2" customFormat="1">
      <c r="A182" s="39"/>
      <c r="B182" s="40"/>
      <c r="C182" s="41"/>
      <c r="D182" s="232" t="s">
        <v>145</v>
      </c>
      <c r="E182" s="41"/>
      <c r="F182" s="233" t="s">
        <v>284</v>
      </c>
      <c r="G182" s="41"/>
      <c r="H182" s="41"/>
      <c r="I182" s="137"/>
      <c r="J182" s="41"/>
      <c r="K182" s="41"/>
      <c r="L182" s="45"/>
      <c r="M182" s="234"/>
      <c r="N182" s="235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145</v>
      </c>
      <c r="AU182" s="18" t="s">
        <v>82</v>
      </c>
    </row>
    <row r="183" s="14" customFormat="1">
      <c r="A183" s="14"/>
      <c r="B183" s="246"/>
      <c r="C183" s="247"/>
      <c r="D183" s="232" t="s">
        <v>147</v>
      </c>
      <c r="E183" s="248" t="s">
        <v>19</v>
      </c>
      <c r="F183" s="249" t="s">
        <v>261</v>
      </c>
      <c r="G183" s="247"/>
      <c r="H183" s="250">
        <v>13.630000000000001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6" t="s">
        <v>147</v>
      </c>
      <c r="AU183" s="256" t="s">
        <v>82</v>
      </c>
      <c r="AV183" s="14" t="s">
        <v>82</v>
      </c>
      <c r="AW183" s="14" t="s">
        <v>33</v>
      </c>
      <c r="AX183" s="14" t="s">
        <v>80</v>
      </c>
      <c r="AY183" s="256" t="s">
        <v>132</v>
      </c>
    </row>
    <row r="184" s="2" customFormat="1" ht="16.5" customHeight="1">
      <c r="A184" s="39"/>
      <c r="B184" s="40"/>
      <c r="C184" s="219" t="s">
        <v>285</v>
      </c>
      <c r="D184" s="219" t="s">
        <v>134</v>
      </c>
      <c r="E184" s="220" t="s">
        <v>286</v>
      </c>
      <c r="F184" s="221" t="s">
        <v>287</v>
      </c>
      <c r="G184" s="222" t="s">
        <v>201</v>
      </c>
      <c r="H184" s="223">
        <v>42.630000000000003</v>
      </c>
      <c r="I184" s="224"/>
      <c r="J184" s="225">
        <f>ROUND(I184*H184,2)</f>
        <v>0</v>
      </c>
      <c r="K184" s="221" t="s">
        <v>19</v>
      </c>
      <c r="L184" s="45"/>
      <c r="M184" s="226" t="s">
        <v>19</v>
      </c>
      <c r="N184" s="227" t="s">
        <v>43</v>
      </c>
      <c r="O184" s="85"/>
      <c r="P184" s="228">
        <f>O184*H184</f>
        <v>0</v>
      </c>
      <c r="Q184" s="228">
        <v>0.00158</v>
      </c>
      <c r="R184" s="228">
        <f>Q184*H184</f>
        <v>0.06735540000000001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138</v>
      </c>
      <c r="AT184" s="230" t="s">
        <v>134</v>
      </c>
      <c r="AU184" s="230" t="s">
        <v>82</v>
      </c>
      <c r="AY184" s="18" t="s">
        <v>132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80</v>
      </c>
      <c r="BK184" s="231">
        <f>ROUND(I184*H184,2)</f>
        <v>0</v>
      </c>
      <c r="BL184" s="18" t="s">
        <v>138</v>
      </c>
      <c r="BM184" s="230" t="s">
        <v>288</v>
      </c>
    </row>
    <row r="185" s="2" customFormat="1">
      <c r="A185" s="39"/>
      <c r="B185" s="40"/>
      <c r="C185" s="41"/>
      <c r="D185" s="232" t="s">
        <v>145</v>
      </c>
      <c r="E185" s="41"/>
      <c r="F185" s="233" t="s">
        <v>287</v>
      </c>
      <c r="G185" s="41"/>
      <c r="H185" s="41"/>
      <c r="I185" s="137"/>
      <c r="J185" s="41"/>
      <c r="K185" s="41"/>
      <c r="L185" s="45"/>
      <c r="M185" s="234"/>
      <c r="N185" s="235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145</v>
      </c>
      <c r="AU185" s="18" t="s">
        <v>82</v>
      </c>
    </row>
    <row r="186" s="14" customFormat="1">
      <c r="A186" s="14"/>
      <c r="B186" s="246"/>
      <c r="C186" s="247"/>
      <c r="D186" s="232" t="s">
        <v>147</v>
      </c>
      <c r="E186" s="248" t="s">
        <v>19</v>
      </c>
      <c r="F186" s="249" t="s">
        <v>274</v>
      </c>
      <c r="G186" s="247"/>
      <c r="H186" s="250">
        <v>42.630000000000003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6" t="s">
        <v>147</v>
      </c>
      <c r="AU186" s="256" t="s">
        <v>82</v>
      </c>
      <c r="AV186" s="14" t="s">
        <v>82</v>
      </c>
      <c r="AW186" s="14" t="s">
        <v>33</v>
      </c>
      <c r="AX186" s="14" t="s">
        <v>80</v>
      </c>
      <c r="AY186" s="256" t="s">
        <v>132</v>
      </c>
    </row>
    <row r="187" s="2" customFormat="1" ht="24" customHeight="1">
      <c r="A187" s="39"/>
      <c r="B187" s="40"/>
      <c r="C187" s="219" t="s">
        <v>289</v>
      </c>
      <c r="D187" s="219" t="s">
        <v>134</v>
      </c>
      <c r="E187" s="220" t="s">
        <v>290</v>
      </c>
      <c r="F187" s="221" t="s">
        <v>291</v>
      </c>
      <c r="G187" s="222" t="s">
        <v>201</v>
      </c>
      <c r="H187" s="223">
        <v>17.518000000000001</v>
      </c>
      <c r="I187" s="224"/>
      <c r="J187" s="225">
        <f>ROUND(I187*H187,2)</f>
        <v>0</v>
      </c>
      <c r="K187" s="221" t="s">
        <v>19</v>
      </c>
      <c r="L187" s="45"/>
      <c r="M187" s="226" t="s">
        <v>19</v>
      </c>
      <c r="N187" s="227" t="s">
        <v>43</v>
      </c>
      <c r="O187" s="85"/>
      <c r="P187" s="228">
        <f>O187*H187</f>
        <v>0</v>
      </c>
      <c r="Q187" s="228">
        <v>0.058279999999999998</v>
      </c>
      <c r="R187" s="228">
        <f>Q187*H187</f>
        <v>1.0209490400000001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138</v>
      </c>
      <c r="AT187" s="230" t="s">
        <v>134</v>
      </c>
      <c r="AU187" s="230" t="s">
        <v>82</v>
      </c>
      <c r="AY187" s="18" t="s">
        <v>132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80</v>
      </c>
      <c r="BK187" s="231">
        <f>ROUND(I187*H187,2)</f>
        <v>0</v>
      </c>
      <c r="BL187" s="18" t="s">
        <v>138</v>
      </c>
      <c r="BM187" s="230" t="s">
        <v>292</v>
      </c>
    </row>
    <row r="188" s="2" customFormat="1">
      <c r="A188" s="39"/>
      <c r="B188" s="40"/>
      <c r="C188" s="41"/>
      <c r="D188" s="232" t="s">
        <v>145</v>
      </c>
      <c r="E188" s="41"/>
      <c r="F188" s="233" t="s">
        <v>291</v>
      </c>
      <c r="G188" s="41"/>
      <c r="H188" s="41"/>
      <c r="I188" s="137"/>
      <c r="J188" s="41"/>
      <c r="K188" s="41"/>
      <c r="L188" s="45"/>
      <c r="M188" s="234"/>
      <c r="N188" s="235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145</v>
      </c>
      <c r="AU188" s="18" t="s">
        <v>82</v>
      </c>
    </row>
    <row r="189" s="14" customFormat="1">
      <c r="A189" s="14"/>
      <c r="B189" s="246"/>
      <c r="C189" s="247"/>
      <c r="D189" s="232" t="s">
        <v>147</v>
      </c>
      <c r="E189" s="248" t="s">
        <v>19</v>
      </c>
      <c r="F189" s="249" t="s">
        <v>261</v>
      </c>
      <c r="G189" s="247"/>
      <c r="H189" s="250">
        <v>13.630000000000001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6" t="s">
        <v>147</v>
      </c>
      <c r="AU189" s="256" t="s">
        <v>82</v>
      </c>
      <c r="AV189" s="14" t="s">
        <v>82</v>
      </c>
      <c r="AW189" s="14" t="s">
        <v>33</v>
      </c>
      <c r="AX189" s="14" t="s">
        <v>72</v>
      </c>
      <c r="AY189" s="256" t="s">
        <v>132</v>
      </c>
    </row>
    <row r="190" s="14" customFormat="1">
      <c r="A190" s="14"/>
      <c r="B190" s="246"/>
      <c r="C190" s="247"/>
      <c r="D190" s="232" t="s">
        <v>147</v>
      </c>
      <c r="E190" s="248" t="s">
        <v>19</v>
      </c>
      <c r="F190" s="249" t="s">
        <v>293</v>
      </c>
      <c r="G190" s="247"/>
      <c r="H190" s="250">
        <v>3.8879999999999999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6" t="s">
        <v>147</v>
      </c>
      <c r="AU190" s="256" t="s">
        <v>82</v>
      </c>
      <c r="AV190" s="14" t="s">
        <v>82</v>
      </c>
      <c r="AW190" s="14" t="s">
        <v>33</v>
      </c>
      <c r="AX190" s="14" t="s">
        <v>72</v>
      </c>
      <c r="AY190" s="256" t="s">
        <v>132</v>
      </c>
    </row>
    <row r="191" s="15" customFormat="1">
      <c r="A191" s="15"/>
      <c r="B191" s="257"/>
      <c r="C191" s="258"/>
      <c r="D191" s="232" t="s">
        <v>147</v>
      </c>
      <c r="E191" s="259" t="s">
        <v>19</v>
      </c>
      <c r="F191" s="260" t="s">
        <v>163</v>
      </c>
      <c r="G191" s="258"/>
      <c r="H191" s="261">
        <v>17.518000000000001</v>
      </c>
      <c r="I191" s="262"/>
      <c r="J191" s="258"/>
      <c r="K191" s="258"/>
      <c r="L191" s="263"/>
      <c r="M191" s="264"/>
      <c r="N191" s="265"/>
      <c r="O191" s="265"/>
      <c r="P191" s="265"/>
      <c r="Q191" s="265"/>
      <c r="R191" s="265"/>
      <c r="S191" s="265"/>
      <c r="T191" s="266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7" t="s">
        <v>147</v>
      </c>
      <c r="AU191" s="267" t="s">
        <v>82</v>
      </c>
      <c r="AV191" s="15" t="s">
        <v>138</v>
      </c>
      <c r="AW191" s="15" t="s">
        <v>33</v>
      </c>
      <c r="AX191" s="15" t="s">
        <v>80</v>
      </c>
      <c r="AY191" s="267" t="s">
        <v>132</v>
      </c>
    </row>
    <row r="192" s="2" customFormat="1" ht="24" customHeight="1">
      <c r="A192" s="39"/>
      <c r="B192" s="40"/>
      <c r="C192" s="219" t="s">
        <v>294</v>
      </c>
      <c r="D192" s="219" t="s">
        <v>134</v>
      </c>
      <c r="E192" s="220" t="s">
        <v>295</v>
      </c>
      <c r="F192" s="221" t="s">
        <v>296</v>
      </c>
      <c r="G192" s="222" t="s">
        <v>201</v>
      </c>
      <c r="H192" s="223">
        <v>29</v>
      </c>
      <c r="I192" s="224"/>
      <c r="J192" s="225">
        <f>ROUND(I192*H192,2)</f>
        <v>0</v>
      </c>
      <c r="K192" s="221" t="s">
        <v>19</v>
      </c>
      <c r="L192" s="45"/>
      <c r="M192" s="226" t="s">
        <v>19</v>
      </c>
      <c r="N192" s="227" t="s">
        <v>43</v>
      </c>
      <c r="O192" s="85"/>
      <c r="P192" s="228">
        <f>O192*H192</f>
        <v>0</v>
      </c>
      <c r="Q192" s="228">
        <v>0.019949999999999999</v>
      </c>
      <c r="R192" s="228">
        <f>Q192*H192</f>
        <v>0.57855000000000001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138</v>
      </c>
      <c r="AT192" s="230" t="s">
        <v>134</v>
      </c>
      <c r="AU192" s="230" t="s">
        <v>82</v>
      </c>
      <c r="AY192" s="18" t="s">
        <v>132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80</v>
      </c>
      <c r="BK192" s="231">
        <f>ROUND(I192*H192,2)</f>
        <v>0</v>
      </c>
      <c r="BL192" s="18" t="s">
        <v>138</v>
      </c>
      <c r="BM192" s="230" t="s">
        <v>297</v>
      </c>
    </row>
    <row r="193" s="2" customFormat="1">
      <c r="A193" s="39"/>
      <c r="B193" s="40"/>
      <c r="C193" s="41"/>
      <c r="D193" s="232" t="s">
        <v>145</v>
      </c>
      <c r="E193" s="41"/>
      <c r="F193" s="233" t="s">
        <v>296</v>
      </c>
      <c r="G193" s="41"/>
      <c r="H193" s="41"/>
      <c r="I193" s="137"/>
      <c r="J193" s="41"/>
      <c r="K193" s="41"/>
      <c r="L193" s="45"/>
      <c r="M193" s="234"/>
      <c r="N193" s="235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145</v>
      </c>
      <c r="AU193" s="18" t="s">
        <v>82</v>
      </c>
    </row>
    <row r="194" s="14" customFormat="1">
      <c r="A194" s="14"/>
      <c r="B194" s="246"/>
      <c r="C194" s="247"/>
      <c r="D194" s="232" t="s">
        <v>147</v>
      </c>
      <c r="E194" s="248" t="s">
        <v>19</v>
      </c>
      <c r="F194" s="249" t="s">
        <v>269</v>
      </c>
      <c r="G194" s="247"/>
      <c r="H194" s="250">
        <v>29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6" t="s">
        <v>147</v>
      </c>
      <c r="AU194" s="256" t="s">
        <v>82</v>
      </c>
      <c r="AV194" s="14" t="s">
        <v>82</v>
      </c>
      <c r="AW194" s="14" t="s">
        <v>33</v>
      </c>
      <c r="AX194" s="14" t="s">
        <v>80</v>
      </c>
      <c r="AY194" s="256" t="s">
        <v>132</v>
      </c>
    </row>
    <row r="195" s="2" customFormat="1" ht="16.5" customHeight="1">
      <c r="A195" s="39"/>
      <c r="B195" s="40"/>
      <c r="C195" s="219" t="s">
        <v>298</v>
      </c>
      <c r="D195" s="219" t="s">
        <v>134</v>
      </c>
      <c r="E195" s="220" t="s">
        <v>299</v>
      </c>
      <c r="F195" s="221" t="s">
        <v>300</v>
      </c>
      <c r="G195" s="222" t="s">
        <v>201</v>
      </c>
      <c r="H195" s="223">
        <v>17.518000000000001</v>
      </c>
      <c r="I195" s="224"/>
      <c r="J195" s="225">
        <f>ROUND(I195*H195,2)</f>
        <v>0</v>
      </c>
      <c r="K195" s="221" t="s">
        <v>143</v>
      </c>
      <c r="L195" s="45"/>
      <c r="M195" s="226" t="s">
        <v>19</v>
      </c>
      <c r="N195" s="227" t="s">
        <v>43</v>
      </c>
      <c r="O195" s="85"/>
      <c r="P195" s="228">
        <f>O195*H195</f>
        <v>0</v>
      </c>
      <c r="Q195" s="228">
        <v>0.0088999999999999999</v>
      </c>
      <c r="R195" s="228">
        <f>Q195*H195</f>
        <v>0.1559102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138</v>
      </c>
      <c r="AT195" s="230" t="s">
        <v>134</v>
      </c>
      <c r="AU195" s="230" t="s">
        <v>82</v>
      </c>
      <c r="AY195" s="18" t="s">
        <v>132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80</v>
      </c>
      <c r="BK195" s="231">
        <f>ROUND(I195*H195,2)</f>
        <v>0</v>
      </c>
      <c r="BL195" s="18" t="s">
        <v>138</v>
      </c>
      <c r="BM195" s="230" t="s">
        <v>301</v>
      </c>
    </row>
    <row r="196" s="2" customFormat="1">
      <c r="A196" s="39"/>
      <c r="B196" s="40"/>
      <c r="C196" s="41"/>
      <c r="D196" s="232" t="s">
        <v>145</v>
      </c>
      <c r="E196" s="41"/>
      <c r="F196" s="233" t="s">
        <v>302</v>
      </c>
      <c r="G196" s="41"/>
      <c r="H196" s="41"/>
      <c r="I196" s="137"/>
      <c r="J196" s="41"/>
      <c r="K196" s="41"/>
      <c r="L196" s="45"/>
      <c r="M196" s="234"/>
      <c r="N196" s="235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145</v>
      </c>
      <c r="AU196" s="18" t="s">
        <v>82</v>
      </c>
    </row>
    <row r="197" s="14" customFormat="1">
      <c r="A197" s="14"/>
      <c r="B197" s="246"/>
      <c r="C197" s="247"/>
      <c r="D197" s="232" t="s">
        <v>147</v>
      </c>
      <c r="E197" s="248" t="s">
        <v>19</v>
      </c>
      <c r="F197" s="249" t="s">
        <v>261</v>
      </c>
      <c r="G197" s="247"/>
      <c r="H197" s="250">
        <v>13.630000000000001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6" t="s">
        <v>147</v>
      </c>
      <c r="AU197" s="256" t="s">
        <v>82</v>
      </c>
      <c r="AV197" s="14" t="s">
        <v>82</v>
      </c>
      <c r="AW197" s="14" t="s">
        <v>33</v>
      </c>
      <c r="AX197" s="14" t="s">
        <v>72</v>
      </c>
      <c r="AY197" s="256" t="s">
        <v>132</v>
      </c>
    </row>
    <row r="198" s="14" customFormat="1">
      <c r="A198" s="14"/>
      <c r="B198" s="246"/>
      <c r="C198" s="247"/>
      <c r="D198" s="232" t="s">
        <v>147</v>
      </c>
      <c r="E198" s="248" t="s">
        <v>19</v>
      </c>
      <c r="F198" s="249" t="s">
        <v>293</v>
      </c>
      <c r="G198" s="247"/>
      <c r="H198" s="250">
        <v>3.8879999999999999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6" t="s">
        <v>147</v>
      </c>
      <c r="AU198" s="256" t="s">
        <v>82</v>
      </c>
      <c r="AV198" s="14" t="s">
        <v>82</v>
      </c>
      <c r="AW198" s="14" t="s">
        <v>33</v>
      </c>
      <c r="AX198" s="14" t="s">
        <v>72</v>
      </c>
      <c r="AY198" s="256" t="s">
        <v>132</v>
      </c>
    </row>
    <row r="199" s="15" customFormat="1">
      <c r="A199" s="15"/>
      <c r="B199" s="257"/>
      <c r="C199" s="258"/>
      <c r="D199" s="232" t="s">
        <v>147</v>
      </c>
      <c r="E199" s="259" t="s">
        <v>19</v>
      </c>
      <c r="F199" s="260" t="s">
        <v>163</v>
      </c>
      <c r="G199" s="258"/>
      <c r="H199" s="261">
        <v>17.518000000000001</v>
      </c>
      <c r="I199" s="262"/>
      <c r="J199" s="258"/>
      <c r="K199" s="258"/>
      <c r="L199" s="263"/>
      <c r="M199" s="264"/>
      <c r="N199" s="265"/>
      <c r="O199" s="265"/>
      <c r="P199" s="265"/>
      <c r="Q199" s="265"/>
      <c r="R199" s="265"/>
      <c r="S199" s="265"/>
      <c r="T199" s="266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7" t="s">
        <v>147</v>
      </c>
      <c r="AU199" s="267" t="s">
        <v>82</v>
      </c>
      <c r="AV199" s="15" t="s">
        <v>138</v>
      </c>
      <c r="AW199" s="15" t="s">
        <v>33</v>
      </c>
      <c r="AX199" s="15" t="s">
        <v>80</v>
      </c>
      <c r="AY199" s="267" t="s">
        <v>132</v>
      </c>
    </row>
    <row r="200" s="2" customFormat="1" ht="16.5" customHeight="1">
      <c r="A200" s="39"/>
      <c r="B200" s="40"/>
      <c r="C200" s="219" t="s">
        <v>303</v>
      </c>
      <c r="D200" s="219" t="s">
        <v>134</v>
      </c>
      <c r="E200" s="220" t="s">
        <v>304</v>
      </c>
      <c r="F200" s="221" t="s">
        <v>305</v>
      </c>
      <c r="G200" s="222" t="s">
        <v>201</v>
      </c>
      <c r="H200" s="223">
        <v>60</v>
      </c>
      <c r="I200" s="224"/>
      <c r="J200" s="225">
        <f>ROUND(I200*H200,2)</f>
        <v>0</v>
      </c>
      <c r="K200" s="221" t="s">
        <v>143</v>
      </c>
      <c r="L200" s="45"/>
      <c r="M200" s="226" t="s">
        <v>19</v>
      </c>
      <c r="N200" s="227" t="s">
        <v>43</v>
      </c>
      <c r="O200" s="85"/>
      <c r="P200" s="228">
        <f>O200*H200</f>
        <v>0</v>
      </c>
      <c r="Q200" s="228">
        <v>0.00012999999999999999</v>
      </c>
      <c r="R200" s="228">
        <f>Q200*H200</f>
        <v>0.0077999999999999996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138</v>
      </c>
      <c r="AT200" s="230" t="s">
        <v>134</v>
      </c>
      <c r="AU200" s="230" t="s">
        <v>82</v>
      </c>
      <c r="AY200" s="18" t="s">
        <v>132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80</v>
      </c>
      <c r="BK200" s="231">
        <f>ROUND(I200*H200,2)</f>
        <v>0</v>
      </c>
      <c r="BL200" s="18" t="s">
        <v>138</v>
      </c>
      <c r="BM200" s="230" t="s">
        <v>306</v>
      </c>
    </row>
    <row r="201" s="2" customFormat="1">
      <c r="A201" s="39"/>
      <c r="B201" s="40"/>
      <c r="C201" s="41"/>
      <c r="D201" s="232" t="s">
        <v>145</v>
      </c>
      <c r="E201" s="41"/>
      <c r="F201" s="233" t="s">
        <v>307</v>
      </c>
      <c r="G201" s="41"/>
      <c r="H201" s="41"/>
      <c r="I201" s="137"/>
      <c r="J201" s="41"/>
      <c r="K201" s="41"/>
      <c r="L201" s="45"/>
      <c r="M201" s="234"/>
      <c r="N201" s="235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145</v>
      </c>
      <c r="AU201" s="18" t="s">
        <v>82</v>
      </c>
    </row>
    <row r="202" s="2" customFormat="1" ht="36" customHeight="1">
      <c r="A202" s="39"/>
      <c r="B202" s="40"/>
      <c r="C202" s="219" t="s">
        <v>308</v>
      </c>
      <c r="D202" s="219" t="s">
        <v>134</v>
      </c>
      <c r="E202" s="220" t="s">
        <v>309</v>
      </c>
      <c r="F202" s="221" t="s">
        <v>310</v>
      </c>
      <c r="G202" s="222" t="s">
        <v>201</v>
      </c>
      <c r="H202" s="223">
        <v>29</v>
      </c>
      <c r="I202" s="224"/>
      <c r="J202" s="225">
        <f>ROUND(I202*H202,2)</f>
        <v>0</v>
      </c>
      <c r="K202" s="221" t="s">
        <v>19</v>
      </c>
      <c r="L202" s="45"/>
      <c r="M202" s="226" t="s">
        <v>19</v>
      </c>
      <c r="N202" s="227" t="s">
        <v>43</v>
      </c>
      <c r="O202" s="85"/>
      <c r="P202" s="228">
        <f>O202*H202</f>
        <v>0</v>
      </c>
      <c r="Q202" s="228">
        <v>0.0035000000000000001</v>
      </c>
      <c r="R202" s="228">
        <f>Q202*H202</f>
        <v>0.10150000000000001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138</v>
      </c>
      <c r="AT202" s="230" t="s">
        <v>134</v>
      </c>
      <c r="AU202" s="230" t="s">
        <v>82</v>
      </c>
      <c r="AY202" s="18" t="s">
        <v>132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80</v>
      </c>
      <c r="BK202" s="231">
        <f>ROUND(I202*H202,2)</f>
        <v>0</v>
      </c>
      <c r="BL202" s="18" t="s">
        <v>138</v>
      </c>
      <c r="BM202" s="230" t="s">
        <v>311</v>
      </c>
    </row>
    <row r="203" s="2" customFormat="1">
      <c r="A203" s="39"/>
      <c r="B203" s="40"/>
      <c r="C203" s="41"/>
      <c r="D203" s="232" t="s">
        <v>145</v>
      </c>
      <c r="E203" s="41"/>
      <c r="F203" s="233" t="s">
        <v>310</v>
      </c>
      <c r="G203" s="41"/>
      <c r="H203" s="41"/>
      <c r="I203" s="137"/>
      <c r="J203" s="41"/>
      <c r="K203" s="41"/>
      <c r="L203" s="45"/>
      <c r="M203" s="234"/>
      <c r="N203" s="235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145</v>
      </c>
      <c r="AU203" s="18" t="s">
        <v>82</v>
      </c>
    </row>
    <row r="204" s="14" customFormat="1">
      <c r="A204" s="14"/>
      <c r="B204" s="246"/>
      <c r="C204" s="247"/>
      <c r="D204" s="232" t="s">
        <v>147</v>
      </c>
      <c r="E204" s="248" t="s">
        <v>19</v>
      </c>
      <c r="F204" s="249" t="s">
        <v>269</v>
      </c>
      <c r="G204" s="247"/>
      <c r="H204" s="250">
        <v>29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6" t="s">
        <v>147</v>
      </c>
      <c r="AU204" s="256" t="s">
        <v>82</v>
      </c>
      <c r="AV204" s="14" t="s">
        <v>82</v>
      </c>
      <c r="AW204" s="14" t="s">
        <v>33</v>
      </c>
      <c r="AX204" s="14" t="s">
        <v>80</v>
      </c>
      <c r="AY204" s="256" t="s">
        <v>132</v>
      </c>
    </row>
    <row r="205" s="2" customFormat="1" ht="16.5" customHeight="1">
      <c r="A205" s="39"/>
      <c r="B205" s="40"/>
      <c r="C205" s="219" t="s">
        <v>312</v>
      </c>
      <c r="D205" s="219" t="s">
        <v>134</v>
      </c>
      <c r="E205" s="220" t="s">
        <v>313</v>
      </c>
      <c r="F205" s="221" t="s">
        <v>314</v>
      </c>
      <c r="G205" s="222" t="s">
        <v>239</v>
      </c>
      <c r="H205" s="223">
        <v>83.5</v>
      </c>
      <c r="I205" s="224"/>
      <c r="J205" s="225">
        <f>ROUND(I205*H205,2)</f>
        <v>0</v>
      </c>
      <c r="K205" s="221" t="s">
        <v>19</v>
      </c>
      <c r="L205" s="45"/>
      <c r="M205" s="226" t="s">
        <v>19</v>
      </c>
      <c r="N205" s="227" t="s">
        <v>43</v>
      </c>
      <c r="O205" s="85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227</v>
      </c>
      <c r="AT205" s="230" t="s">
        <v>134</v>
      </c>
      <c r="AU205" s="230" t="s">
        <v>82</v>
      </c>
      <c r="AY205" s="18" t="s">
        <v>132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80</v>
      </c>
      <c r="BK205" s="231">
        <f>ROUND(I205*H205,2)</f>
        <v>0</v>
      </c>
      <c r="BL205" s="18" t="s">
        <v>227</v>
      </c>
      <c r="BM205" s="230" t="s">
        <v>315</v>
      </c>
    </row>
    <row r="206" s="2" customFormat="1">
      <c r="A206" s="39"/>
      <c r="B206" s="40"/>
      <c r="C206" s="41"/>
      <c r="D206" s="232" t="s">
        <v>145</v>
      </c>
      <c r="E206" s="41"/>
      <c r="F206" s="233" t="s">
        <v>314</v>
      </c>
      <c r="G206" s="41"/>
      <c r="H206" s="41"/>
      <c r="I206" s="137"/>
      <c r="J206" s="41"/>
      <c r="K206" s="41"/>
      <c r="L206" s="45"/>
      <c r="M206" s="234"/>
      <c r="N206" s="235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145</v>
      </c>
      <c r="AU206" s="18" t="s">
        <v>82</v>
      </c>
    </row>
    <row r="207" s="2" customFormat="1" ht="16.5" customHeight="1">
      <c r="A207" s="39"/>
      <c r="B207" s="40"/>
      <c r="C207" s="219" t="s">
        <v>316</v>
      </c>
      <c r="D207" s="219" t="s">
        <v>134</v>
      </c>
      <c r="E207" s="220" t="s">
        <v>317</v>
      </c>
      <c r="F207" s="221" t="s">
        <v>318</v>
      </c>
      <c r="G207" s="222" t="s">
        <v>319</v>
      </c>
      <c r="H207" s="223">
        <v>4</v>
      </c>
      <c r="I207" s="224"/>
      <c r="J207" s="225">
        <f>ROUND(I207*H207,2)</f>
        <v>0</v>
      </c>
      <c r="K207" s="221" t="s">
        <v>143</v>
      </c>
      <c r="L207" s="45"/>
      <c r="M207" s="226" t="s">
        <v>19</v>
      </c>
      <c r="N207" s="227" t="s">
        <v>43</v>
      </c>
      <c r="O207" s="85"/>
      <c r="P207" s="228">
        <f>O207*H207</f>
        <v>0</v>
      </c>
      <c r="Q207" s="228">
        <v>4.0000000000000003E-05</v>
      </c>
      <c r="R207" s="228">
        <f>Q207*H207</f>
        <v>0.00016000000000000001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227</v>
      </c>
      <c r="AT207" s="230" t="s">
        <v>134</v>
      </c>
      <c r="AU207" s="230" t="s">
        <v>82</v>
      </c>
      <c r="AY207" s="18" t="s">
        <v>132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80</v>
      </c>
      <c r="BK207" s="231">
        <f>ROUND(I207*H207,2)</f>
        <v>0</v>
      </c>
      <c r="BL207" s="18" t="s">
        <v>227</v>
      </c>
      <c r="BM207" s="230" t="s">
        <v>320</v>
      </c>
    </row>
    <row r="208" s="2" customFormat="1">
      <c r="A208" s="39"/>
      <c r="B208" s="40"/>
      <c r="C208" s="41"/>
      <c r="D208" s="232" t="s">
        <v>145</v>
      </c>
      <c r="E208" s="41"/>
      <c r="F208" s="233" t="s">
        <v>321</v>
      </c>
      <c r="G208" s="41"/>
      <c r="H208" s="41"/>
      <c r="I208" s="137"/>
      <c r="J208" s="41"/>
      <c r="K208" s="41"/>
      <c r="L208" s="45"/>
      <c r="M208" s="234"/>
      <c r="N208" s="235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145</v>
      </c>
      <c r="AU208" s="18" t="s">
        <v>82</v>
      </c>
    </row>
    <row r="209" s="14" customFormat="1">
      <c r="A209" s="14"/>
      <c r="B209" s="246"/>
      <c r="C209" s="247"/>
      <c r="D209" s="232" t="s">
        <v>147</v>
      </c>
      <c r="E209" s="248" t="s">
        <v>19</v>
      </c>
      <c r="F209" s="249" t="s">
        <v>322</v>
      </c>
      <c r="G209" s="247"/>
      <c r="H209" s="250">
        <v>4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6" t="s">
        <v>147</v>
      </c>
      <c r="AU209" s="256" t="s">
        <v>82</v>
      </c>
      <c r="AV209" s="14" t="s">
        <v>82</v>
      </c>
      <c r="AW209" s="14" t="s">
        <v>33</v>
      </c>
      <c r="AX209" s="14" t="s">
        <v>80</v>
      </c>
      <c r="AY209" s="256" t="s">
        <v>132</v>
      </c>
    </row>
    <row r="210" s="2" customFormat="1" ht="16.5" customHeight="1">
      <c r="A210" s="39"/>
      <c r="B210" s="40"/>
      <c r="C210" s="219" t="s">
        <v>323</v>
      </c>
      <c r="D210" s="219" t="s">
        <v>134</v>
      </c>
      <c r="E210" s="220" t="s">
        <v>324</v>
      </c>
      <c r="F210" s="221" t="s">
        <v>325</v>
      </c>
      <c r="G210" s="222" t="s">
        <v>319</v>
      </c>
      <c r="H210" s="223">
        <v>4</v>
      </c>
      <c r="I210" s="224"/>
      <c r="J210" s="225">
        <f>ROUND(I210*H210,2)</f>
        <v>0</v>
      </c>
      <c r="K210" s="221" t="s">
        <v>143</v>
      </c>
      <c r="L210" s="45"/>
      <c r="M210" s="226" t="s">
        <v>19</v>
      </c>
      <c r="N210" s="227" t="s">
        <v>43</v>
      </c>
      <c r="O210" s="85"/>
      <c r="P210" s="228">
        <f>O210*H210</f>
        <v>0</v>
      </c>
      <c r="Q210" s="228">
        <v>0.00027</v>
      </c>
      <c r="R210" s="228">
        <f>Q210*H210</f>
        <v>0.00108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227</v>
      </c>
      <c r="AT210" s="230" t="s">
        <v>134</v>
      </c>
      <c r="AU210" s="230" t="s">
        <v>82</v>
      </c>
      <c r="AY210" s="18" t="s">
        <v>132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80</v>
      </c>
      <c r="BK210" s="231">
        <f>ROUND(I210*H210,2)</f>
        <v>0</v>
      </c>
      <c r="BL210" s="18" t="s">
        <v>227</v>
      </c>
      <c r="BM210" s="230" t="s">
        <v>326</v>
      </c>
    </row>
    <row r="211" s="2" customFormat="1">
      <c r="A211" s="39"/>
      <c r="B211" s="40"/>
      <c r="C211" s="41"/>
      <c r="D211" s="232" t="s">
        <v>145</v>
      </c>
      <c r="E211" s="41"/>
      <c r="F211" s="233" t="s">
        <v>327</v>
      </c>
      <c r="G211" s="41"/>
      <c r="H211" s="41"/>
      <c r="I211" s="137"/>
      <c r="J211" s="41"/>
      <c r="K211" s="41"/>
      <c r="L211" s="45"/>
      <c r="M211" s="234"/>
      <c r="N211" s="235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145</v>
      </c>
      <c r="AU211" s="18" t="s">
        <v>82</v>
      </c>
    </row>
    <row r="212" s="2" customFormat="1" ht="16.5" customHeight="1">
      <c r="A212" s="39"/>
      <c r="B212" s="40"/>
      <c r="C212" s="219" t="s">
        <v>328</v>
      </c>
      <c r="D212" s="219" t="s">
        <v>134</v>
      </c>
      <c r="E212" s="220" t="s">
        <v>329</v>
      </c>
      <c r="F212" s="221" t="s">
        <v>330</v>
      </c>
      <c r="G212" s="222" t="s">
        <v>201</v>
      </c>
      <c r="H212" s="223">
        <v>2</v>
      </c>
      <c r="I212" s="224"/>
      <c r="J212" s="225">
        <f>ROUND(I212*H212,2)</f>
        <v>0</v>
      </c>
      <c r="K212" s="221" t="s">
        <v>19</v>
      </c>
      <c r="L212" s="45"/>
      <c r="M212" s="226" t="s">
        <v>19</v>
      </c>
      <c r="N212" s="227" t="s">
        <v>43</v>
      </c>
      <c r="O212" s="85"/>
      <c r="P212" s="228">
        <f>O212*H212</f>
        <v>0</v>
      </c>
      <c r="Q212" s="228">
        <v>0.048000000000000001</v>
      </c>
      <c r="R212" s="228">
        <f>Q212*H212</f>
        <v>0.096000000000000002</v>
      </c>
      <c r="S212" s="228">
        <v>0.048000000000000001</v>
      </c>
      <c r="T212" s="229">
        <f>S212*H212</f>
        <v>0.096000000000000002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227</v>
      </c>
      <c r="AT212" s="230" t="s">
        <v>134</v>
      </c>
      <c r="AU212" s="230" t="s">
        <v>82</v>
      </c>
      <c r="AY212" s="18" t="s">
        <v>132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80</v>
      </c>
      <c r="BK212" s="231">
        <f>ROUND(I212*H212,2)</f>
        <v>0</v>
      </c>
      <c r="BL212" s="18" t="s">
        <v>227</v>
      </c>
      <c r="BM212" s="230" t="s">
        <v>331</v>
      </c>
    </row>
    <row r="213" s="2" customFormat="1">
      <c r="A213" s="39"/>
      <c r="B213" s="40"/>
      <c r="C213" s="41"/>
      <c r="D213" s="232" t="s">
        <v>145</v>
      </c>
      <c r="E213" s="41"/>
      <c r="F213" s="233" t="s">
        <v>330</v>
      </c>
      <c r="G213" s="41"/>
      <c r="H213" s="41"/>
      <c r="I213" s="137"/>
      <c r="J213" s="41"/>
      <c r="K213" s="41"/>
      <c r="L213" s="45"/>
      <c r="M213" s="234"/>
      <c r="N213" s="235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145</v>
      </c>
      <c r="AU213" s="18" t="s">
        <v>82</v>
      </c>
    </row>
    <row r="214" s="2" customFormat="1">
      <c r="A214" s="39"/>
      <c r="B214" s="40"/>
      <c r="C214" s="41"/>
      <c r="D214" s="232" t="s">
        <v>332</v>
      </c>
      <c r="E214" s="41"/>
      <c r="F214" s="278" t="s">
        <v>333</v>
      </c>
      <c r="G214" s="41"/>
      <c r="H214" s="41"/>
      <c r="I214" s="137"/>
      <c r="J214" s="41"/>
      <c r="K214" s="41"/>
      <c r="L214" s="45"/>
      <c r="M214" s="234"/>
      <c r="N214" s="235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332</v>
      </c>
      <c r="AU214" s="18" t="s">
        <v>82</v>
      </c>
    </row>
    <row r="215" s="14" customFormat="1">
      <c r="A215" s="14"/>
      <c r="B215" s="246"/>
      <c r="C215" s="247"/>
      <c r="D215" s="232" t="s">
        <v>147</v>
      </c>
      <c r="E215" s="248" t="s">
        <v>19</v>
      </c>
      <c r="F215" s="249" t="s">
        <v>334</v>
      </c>
      <c r="G215" s="247"/>
      <c r="H215" s="250">
        <v>2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6" t="s">
        <v>147</v>
      </c>
      <c r="AU215" s="256" t="s">
        <v>82</v>
      </c>
      <c r="AV215" s="14" t="s">
        <v>82</v>
      </c>
      <c r="AW215" s="14" t="s">
        <v>33</v>
      </c>
      <c r="AX215" s="14" t="s">
        <v>80</v>
      </c>
      <c r="AY215" s="256" t="s">
        <v>132</v>
      </c>
    </row>
    <row r="216" s="2" customFormat="1" ht="36" customHeight="1">
      <c r="A216" s="39"/>
      <c r="B216" s="40"/>
      <c r="C216" s="219" t="s">
        <v>335</v>
      </c>
      <c r="D216" s="219" t="s">
        <v>134</v>
      </c>
      <c r="E216" s="220" t="s">
        <v>336</v>
      </c>
      <c r="F216" s="221" t="s">
        <v>337</v>
      </c>
      <c r="G216" s="222" t="s">
        <v>201</v>
      </c>
      <c r="H216" s="223">
        <v>4.5</v>
      </c>
      <c r="I216" s="224"/>
      <c r="J216" s="225">
        <f>ROUND(I216*H216,2)</f>
        <v>0</v>
      </c>
      <c r="K216" s="221" t="s">
        <v>19</v>
      </c>
      <c r="L216" s="45"/>
      <c r="M216" s="226" t="s">
        <v>19</v>
      </c>
      <c r="N216" s="227" t="s">
        <v>43</v>
      </c>
      <c r="O216" s="85"/>
      <c r="P216" s="228">
        <f>O216*H216</f>
        <v>0</v>
      </c>
      <c r="Q216" s="228">
        <v>0.00013999999999999999</v>
      </c>
      <c r="R216" s="228">
        <f>Q216*H216</f>
        <v>0.00062999999999999992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227</v>
      </c>
      <c r="AT216" s="230" t="s">
        <v>134</v>
      </c>
      <c r="AU216" s="230" t="s">
        <v>82</v>
      </c>
      <c r="AY216" s="18" t="s">
        <v>132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80</v>
      </c>
      <c r="BK216" s="231">
        <f>ROUND(I216*H216,2)</f>
        <v>0</v>
      </c>
      <c r="BL216" s="18" t="s">
        <v>227</v>
      </c>
      <c r="BM216" s="230" t="s">
        <v>338</v>
      </c>
    </row>
    <row r="217" s="2" customFormat="1">
      <c r="A217" s="39"/>
      <c r="B217" s="40"/>
      <c r="C217" s="41"/>
      <c r="D217" s="232" t="s">
        <v>145</v>
      </c>
      <c r="E217" s="41"/>
      <c r="F217" s="233" t="s">
        <v>337</v>
      </c>
      <c r="G217" s="41"/>
      <c r="H217" s="41"/>
      <c r="I217" s="137"/>
      <c r="J217" s="41"/>
      <c r="K217" s="41"/>
      <c r="L217" s="45"/>
      <c r="M217" s="234"/>
      <c r="N217" s="235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145</v>
      </c>
      <c r="AU217" s="18" t="s">
        <v>82</v>
      </c>
    </row>
    <row r="218" s="2" customFormat="1">
      <c r="A218" s="39"/>
      <c r="B218" s="40"/>
      <c r="C218" s="41"/>
      <c r="D218" s="232" t="s">
        <v>332</v>
      </c>
      <c r="E218" s="41"/>
      <c r="F218" s="278" t="s">
        <v>339</v>
      </c>
      <c r="G218" s="41"/>
      <c r="H218" s="41"/>
      <c r="I218" s="137"/>
      <c r="J218" s="41"/>
      <c r="K218" s="41"/>
      <c r="L218" s="45"/>
      <c r="M218" s="234"/>
      <c r="N218" s="235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332</v>
      </c>
      <c r="AU218" s="18" t="s">
        <v>82</v>
      </c>
    </row>
    <row r="219" s="14" customFormat="1">
      <c r="A219" s="14"/>
      <c r="B219" s="246"/>
      <c r="C219" s="247"/>
      <c r="D219" s="232" t="s">
        <v>147</v>
      </c>
      <c r="E219" s="248" t="s">
        <v>19</v>
      </c>
      <c r="F219" s="249" t="s">
        <v>334</v>
      </c>
      <c r="G219" s="247"/>
      <c r="H219" s="250">
        <v>2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6" t="s">
        <v>147</v>
      </c>
      <c r="AU219" s="256" t="s">
        <v>82</v>
      </c>
      <c r="AV219" s="14" t="s">
        <v>82</v>
      </c>
      <c r="AW219" s="14" t="s">
        <v>33</v>
      </c>
      <c r="AX219" s="14" t="s">
        <v>72</v>
      </c>
      <c r="AY219" s="256" t="s">
        <v>132</v>
      </c>
    </row>
    <row r="220" s="14" customFormat="1">
      <c r="A220" s="14"/>
      <c r="B220" s="246"/>
      <c r="C220" s="247"/>
      <c r="D220" s="232" t="s">
        <v>147</v>
      </c>
      <c r="E220" s="248" t="s">
        <v>19</v>
      </c>
      <c r="F220" s="249" t="s">
        <v>340</v>
      </c>
      <c r="G220" s="247"/>
      <c r="H220" s="250">
        <v>2.5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6" t="s">
        <v>147</v>
      </c>
      <c r="AU220" s="256" t="s">
        <v>82</v>
      </c>
      <c r="AV220" s="14" t="s">
        <v>82</v>
      </c>
      <c r="AW220" s="14" t="s">
        <v>33</v>
      </c>
      <c r="AX220" s="14" t="s">
        <v>72</v>
      </c>
      <c r="AY220" s="256" t="s">
        <v>132</v>
      </c>
    </row>
    <row r="221" s="15" customFormat="1">
      <c r="A221" s="15"/>
      <c r="B221" s="257"/>
      <c r="C221" s="258"/>
      <c r="D221" s="232" t="s">
        <v>147</v>
      </c>
      <c r="E221" s="259" t="s">
        <v>19</v>
      </c>
      <c r="F221" s="260" t="s">
        <v>163</v>
      </c>
      <c r="G221" s="258"/>
      <c r="H221" s="261">
        <v>4.5</v>
      </c>
      <c r="I221" s="262"/>
      <c r="J221" s="258"/>
      <c r="K221" s="258"/>
      <c r="L221" s="263"/>
      <c r="M221" s="264"/>
      <c r="N221" s="265"/>
      <c r="O221" s="265"/>
      <c r="P221" s="265"/>
      <c r="Q221" s="265"/>
      <c r="R221" s="265"/>
      <c r="S221" s="265"/>
      <c r="T221" s="266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7" t="s">
        <v>147</v>
      </c>
      <c r="AU221" s="267" t="s">
        <v>82</v>
      </c>
      <c r="AV221" s="15" t="s">
        <v>138</v>
      </c>
      <c r="AW221" s="15" t="s">
        <v>33</v>
      </c>
      <c r="AX221" s="15" t="s">
        <v>80</v>
      </c>
      <c r="AY221" s="267" t="s">
        <v>132</v>
      </c>
    </row>
    <row r="222" s="2" customFormat="1" ht="16.5" customHeight="1">
      <c r="A222" s="39"/>
      <c r="B222" s="40"/>
      <c r="C222" s="219" t="s">
        <v>341</v>
      </c>
      <c r="D222" s="219" t="s">
        <v>134</v>
      </c>
      <c r="E222" s="220" t="s">
        <v>271</v>
      </c>
      <c r="F222" s="221" t="s">
        <v>272</v>
      </c>
      <c r="G222" s="222" t="s">
        <v>201</v>
      </c>
      <c r="H222" s="223">
        <v>47.850000000000001</v>
      </c>
      <c r="I222" s="224"/>
      <c r="J222" s="225">
        <f>ROUND(I222*H222,2)</f>
        <v>0</v>
      </c>
      <c r="K222" s="221" t="s">
        <v>19</v>
      </c>
      <c r="L222" s="45"/>
      <c r="M222" s="226" t="s">
        <v>19</v>
      </c>
      <c r="N222" s="227" t="s">
        <v>43</v>
      </c>
      <c r="O222" s="85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227</v>
      </c>
      <c r="AT222" s="230" t="s">
        <v>134</v>
      </c>
      <c r="AU222" s="230" t="s">
        <v>82</v>
      </c>
      <c r="AY222" s="18" t="s">
        <v>132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80</v>
      </c>
      <c r="BK222" s="231">
        <f>ROUND(I222*H222,2)</f>
        <v>0</v>
      </c>
      <c r="BL222" s="18" t="s">
        <v>227</v>
      </c>
      <c r="BM222" s="230" t="s">
        <v>342</v>
      </c>
    </row>
    <row r="223" s="2" customFormat="1">
      <c r="A223" s="39"/>
      <c r="B223" s="40"/>
      <c r="C223" s="41"/>
      <c r="D223" s="232" t="s">
        <v>145</v>
      </c>
      <c r="E223" s="41"/>
      <c r="F223" s="233" t="s">
        <v>272</v>
      </c>
      <c r="G223" s="41"/>
      <c r="H223" s="41"/>
      <c r="I223" s="137"/>
      <c r="J223" s="41"/>
      <c r="K223" s="41"/>
      <c r="L223" s="45"/>
      <c r="M223" s="234"/>
      <c r="N223" s="235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145</v>
      </c>
      <c r="AU223" s="18" t="s">
        <v>82</v>
      </c>
    </row>
    <row r="224" s="14" customFormat="1">
      <c r="A224" s="14"/>
      <c r="B224" s="246"/>
      <c r="C224" s="247"/>
      <c r="D224" s="232" t="s">
        <v>147</v>
      </c>
      <c r="E224" s="248" t="s">
        <v>19</v>
      </c>
      <c r="F224" s="249" t="s">
        <v>343</v>
      </c>
      <c r="G224" s="247"/>
      <c r="H224" s="250">
        <v>47.850000000000001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6" t="s">
        <v>147</v>
      </c>
      <c r="AU224" s="256" t="s">
        <v>82</v>
      </c>
      <c r="AV224" s="14" t="s">
        <v>82</v>
      </c>
      <c r="AW224" s="14" t="s">
        <v>33</v>
      </c>
      <c r="AX224" s="14" t="s">
        <v>80</v>
      </c>
      <c r="AY224" s="256" t="s">
        <v>132</v>
      </c>
    </row>
    <row r="225" s="2" customFormat="1" ht="16.5" customHeight="1">
      <c r="A225" s="39"/>
      <c r="B225" s="40"/>
      <c r="C225" s="219" t="s">
        <v>344</v>
      </c>
      <c r="D225" s="219" t="s">
        <v>134</v>
      </c>
      <c r="E225" s="220" t="s">
        <v>345</v>
      </c>
      <c r="F225" s="221" t="s">
        <v>346</v>
      </c>
      <c r="G225" s="222" t="s">
        <v>201</v>
      </c>
      <c r="H225" s="223">
        <v>26.100000000000001</v>
      </c>
      <c r="I225" s="224"/>
      <c r="J225" s="225">
        <f>ROUND(I225*H225,2)</f>
        <v>0</v>
      </c>
      <c r="K225" s="221" t="s">
        <v>19</v>
      </c>
      <c r="L225" s="45"/>
      <c r="M225" s="226" t="s">
        <v>19</v>
      </c>
      <c r="N225" s="227" t="s">
        <v>43</v>
      </c>
      <c r="O225" s="85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227</v>
      </c>
      <c r="AT225" s="230" t="s">
        <v>134</v>
      </c>
      <c r="AU225" s="230" t="s">
        <v>82</v>
      </c>
      <c r="AY225" s="18" t="s">
        <v>132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80</v>
      </c>
      <c r="BK225" s="231">
        <f>ROUND(I225*H225,2)</f>
        <v>0</v>
      </c>
      <c r="BL225" s="18" t="s">
        <v>227</v>
      </c>
      <c r="BM225" s="230" t="s">
        <v>347</v>
      </c>
    </row>
    <row r="226" s="2" customFormat="1">
      <c r="A226" s="39"/>
      <c r="B226" s="40"/>
      <c r="C226" s="41"/>
      <c r="D226" s="232" t="s">
        <v>145</v>
      </c>
      <c r="E226" s="41"/>
      <c r="F226" s="233" t="s">
        <v>346</v>
      </c>
      <c r="G226" s="41"/>
      <c r="H226" s="41"/>
      <c r="I226" s="137"/>
      <c r="J226" s="41"/>
      <c r="K226" s="41"/>
      <c r="L226" s="45"/>
      <c r="M226" s="234"/>
      <c r="N226" s="235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145</v>
      </c>
      <c r="AU226" s="18" t="s">
        <v>82</v>
      </c>
    </row>
    <row r="227" s="14" customFormat="1">
      <c r="A227" s="14"/>
      <c r="B227" s="246"/>
      <c r="C227" s="247"/>
      <c r="D227" s="232" t="s">
        <v>147</v>
      </c>
      <c r="E227" s="248" t="s">
        <v>19</v>
      </c>
      <c r="F227" s="249" t="s">
        <v>348</v>
      </c>
      <c r="G227" s="247"/>
      <c r="H227" s="250">
        <v>26.100000000000001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6" t="s">
        <v>147</v>
      </c>
      <c r="AU227" s="256" t="s">
        <v>82</v>
      </c>
      <c r="AV227" s="14" t="s">
        <v>82</v>
      </c>
      <c r="AW227" s="14" t="s">
        <v>33</v>
      </c>
      <c r="AX227" s="14" t="s">
        <v>80</v>
      </c>
      <c r="AY227" s="256" t="s">
        <v>132</v>
      </c>
    </row>
    <row r="228" s="2" customFormat="1" ht="16.5" customHeight="1">
      <c r="A228" s="39"/>
      <c r="B228" s="40"/>
      <c r="C228" s="219" t="s">
        <v>349</v>
      </c>
      <c r="D228" s="219" t="s">
        <v>134</v>
      </c>
      <c r="E228" s="220" t="s">
        <v>350</v>
      </c>
      <c r="F228" s="221" t="s">
        <v>351</v>
      </c>
      <c r="G228" s="222" t="s">
        <v>352</v>
      </c>
      <c r="H228" s="223">
        <v>12</v>
      </c>
      <c r="I228" s="224"/>
      <c r="J228" s="225">
        <f>ROUND(I228*H228,2)</f>
        <v>0</v>
      </c>
      <c r="K228" s="221" t="s">
        <v>19</v>
      </c>
      <c r="L228" s="45"/>
      <c r="M228" s="226" t="s">
        <v>19</v>
      </c>
      <c r="N228" s="227" t="s">
        <v>43</v>
      </c>
      <c r="O228" s="85"/>
      <c r="P228" s="228">
        <f>O228*H228</f>
        <v>0</v>
      </c>
      <c r="Q228" s="228">
        <v>0.0030000000000000001</v>
      </c>
      <c r="R228" s="228">
        <f>Q228*H228</f>
        <v>0.036000000000000004</v>
      </c>
      <c r="S228" s="228">
        <v>0.0030000000000000001</v>
      </c>
      <c r="T228" s="229">
        <f>S228*H228</f>
        <v>0.036000000000000004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227</v>
      </c>
      <c r="AT228" s="230" t="s">
        <v>134</v>
      </c>
      <c r="AU228" s="230" t="s">
        <v>82</v>
      </c>
      <c r="AY228" s="18" t="s">
        <v>132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80</v>
      </c>
      <c r="BK228" s="231">
        <f>ROUND(I228*H228,2)</f>
        <v>0</v>
      </c>
      <c r="BL228" s="18" t="s">
        <v>227</v>
      </c>
      <c r="BM228" s="230" t="s">
        <v>353</v>
      </c>
    </row>
    <row r="229" s="2" customFormat="1">
      <c r="A229" s="39"/>
      <c r="B229" s="40"/>
      <c r="C229" s="41"/>
      <c r="D229" s="232" t="s">
        <v>145</v>
      </c>
      <c r="E229" s="41"/>
      <c r="F229" s="233" t="s">
        <v>351</v>
      </c>
      <c r="G229" s="41"/>
      <c r="H229" s="41"/>
      <c r="I229" s="137"/>
      <c r="J229" s="41"/>
      <c r="K229" s="41"/>
      <c r="L229" s="45"/>
      <c r="M229" s="234"/>
      <c r="N229" s="235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145</v>
      </c>
      <c r="AU229" s="18" t="s">
        <v>82</v>
      </c>
    </row>
    <row r="230" s="14" customFormat="1">
      <c r="A230" s="14"/>
      <c r="B230" s="246"/>
      <c r="C230" s="247"/>
      <c r="D230" s="232" t="s">
        <v>147</v>
      </c>
      <c r="E230" s="248" t="s">
        <v>19</v>
      </c>
      <c r="F230" s="249" t="s">
        <v>354</v>
      </c>
      <c r="G230" s="247"/>
      <c r="H230" s="250">
        <v>12</v>
      </c>
      <c r="I230" s="251"/>
      <c r="J230" s="247"/>
      <c r="K230" s="247"/>
      <c r="L230" s="252"/>
      <c r="M230" s="253"/>
      <c r="N230" s="254"/>
      <c r="O230" s="254"/>
      <c r="P230" s="254"/>
      <c r="Q230" s="254"/>
      <c r="R230" s="254"/>
      <c r="S230" s="254"/>
      <c r="T230" s="25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6" t="s">
        <v>147</v>
      </c>
      <c r="AU230" s="256" t="s">
        <v>82</v>
      </c>
      <c r="AV230" s="14" t="s">
        <v>82</v>
      </c>
      <c r="AW230" s="14" t="s">
        <v>33</v>
      </c>
      <c r="AX230" s="14" t="s">
        <v>80</v>
      </c>
      <c r="AY230" s="256" t="s">
        <v>132</v>
      </c>
    </row>
    <row r="231" s="2" customFormat="1" ht="16.5" customHeight="1">
      <c r="A231" s="39"/>
      <c r="B231" s="40"/>
      <c r="C231" s="219" t="s">
        <v>355</v>
      </c>
      <c r="D231" s="219" t="s">
        <v>134</v>
      </c>
      <c r="E231" s="220" t="s">
        <v>356</v>
      </c>
      <c r="F231" s="221" t="s">
        <v>357</v>
      </c>
      <c r="G231" s="222" t="s">
        <v>352</v>
      </c>
      <c r="H231" s="223">
        <v>87</v>
      </c>
      <c r="I231" s="224"/>
      <c r="J231" s="225">
        <f>ROUND(I231*H231,2)</f>
        <v>0</v>
      </c>
      <c r="K231" s="221" t="s">
        <v>19</v>
      </c>
      <c r="L231" s="45"/>
      <c r="M231" s="226" t="s">
        <v>19</v>
      </c>
      <c r="N231" s="227" t="s">
        <v>43</v>
      </c>
      <c r="O231" s="85"/>
      <c r="P231" s="228">
        <f>O231*H231</f>
        <v>0</v>
      </c>
      <c r="Q231" s="228">
        <v>0.0030000000000000001</v>
      </c>
      <c r="R231" s="228">
        <f>Q231*H231</f>
        <v>0.26100000000000001</v>
      </c>
      <c r="S231" s="228">
        <v>0.0030000000000000001</v>
      </c>
      <c r="T231" s="229">
        <f>S231*H231</f>
        <v>0.26100000000000001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227</v>
      </c>
      <c r="AT231" s="230" t="s">
        <v>134</v>
      </c>
      <c r="AU231" s="230" t="s">
        <v>82</v>
      </c>
      <c r="AY231" s="18" t="s">
        <v>132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80</v>
      </c>
      <c r="BK231" s="231">
        <f>ROUND(I231*H231,2)</f>
        <v>0</v>
      </c>
      <c r="BL231" s="18" t="s">
        <v>227</v>
      </c>
      <c r="BM231" s="230" t="s">
        <v>358</v>
      </c>
    </row>
    <row r="232" s="2" customFormat="1">
      <c r="A232" s="39"/>
      <c r="B232" s="40"/>
      <c r="C232" s="41"/>
      <c r="D232" s="232" t="s">
        <v>145</v>
      </c>
      <c r="E232" s="41"/>
      <c r="F232" s="233" t="s">
        <v>357</v>
      </c>
      <c r="G232" s="41"/>
      <c r="H232" s="41"/>
      <c r="I232" s="137"/>
      <c r="J232" s="41"/>
      <c r="K232" s="41"/>
      <c r="L232" s="45"/>
      <c r="M232" s="234"/>
      <c r="N232" s="235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145</v>
      </c>
      <c r="AU232" s="18" t="s">
        <v>82</v>
      </c>
    </row>
    <row r="233" s="14" customFormat="1">
      <c r="A233" s="14"/>
      <c r="B233" s="246"/>
      <c r="C233" s="247"/>
      <c r="D233" s="232" t="s">
        <v>147</v>
      </c>
      <c r="E233" s="248" t="s">
        <v>19</v>
      </c>
      <c r="F233" s="249" t="s">
        <v>359</v>
      </c>
      <c r="G233" s="247"/>
      <c r="H233" s="250">
        <v>87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6" t="s">
        <v>147</v>
      </c>
      <c r="AU233" s="256" t="s">
        <v>82</v>
      </c>
      <c r="AV233" s="14" t="s">
        <v>82</v>
      </c>
      <c r="AW233" s="14" t="s">
        <v>33</v>
      </c>
      <c r="AX233" s="14" t="s">
        <v>80</v>
      </c>
      <c r="AY233" s="256" t="s">
        <v>132</v>
      </c>
    </row>
    <row r="234" s="2" customFormat="1" ht="16.5" customHeight="1">
      <c r="A234" s="39"/>
      <c r="B234" s="40"/>
      <c r="C234" s="219" t="s">
        <v>360</v>
      </c>
      <c r="D234" s="219" t="s">
        <v>134</v>
      </c>
      <c r="E234" s="220" t="s">
        <v>361</v>
      </c>
      <c r="F234" s="221" t="s">
        <v>362</v>
      </c>
      <c r="G234" s="222" t="s">
        <v>142</v>
      </c>
      <c r="H234" s="223">
        <v>1.5</v>
      </c>
      <c r="I234" s="224"/>
      <c r="J234" s="225">
        <f>ROUND(I234*H234,2)</f>
        <v>0</v>
      </c>
      <c r="K234" s="221" t="s">
        <v>143</v>
      </c>
      <c r="L234" s="45"/>
      <c r="M234" s="226" t="s">
        <v>19</v>
      </c>
      <c r="N234" s="227" t="s">
        <v>43</v>
      </c>
      <c r="O234" s="85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227</v>
      </c>
      <c r="AT234" s="230" t="s">
        <v>134</v>
      </c>
      <c r="AU234" s="230" t="s">
        <v>82</v>
      </c>
      <c r="AY234" s="18" t="s">
        <v>132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80</v>
      </c>
      <c r="BK234" s="231">
        <f>ROUND(I234*H234,2)</f>
        <v>0</v>
      </c>
      <c r="BL234" s="18" t="s">
        <v>227</v>
      </c>
      <c r="BM234" s="230" t="s">
        <v>363</v>
      </c>
    </row>
    <row r="235" s="2" customFormat="1">
      <c r="A235" s="39"/>
      <c r="B235" s="40"/>
      <c r="C235" s="41"/>
      <c r="D235" s="232" t="s">
        <v>145</v>
      </c>
      <c r="E235" s="41"/>
      <c r="F235" s="233" t="s">
        <v>364</v>
      </c>
      <c r="G235" s="41"/>
      <c r="H235" s="41"/>
      <c r="I235" s="137"/>
      <c r="J235" s="41"/>
      <c r="K235" s="41"/>
      <c r="L235" s="45"/>
      <c r="M235" s="234"/>
      <c r="N235" s="235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145</v>
      </c>
      <c r="AU235" s="18" t="s">
        <v>82</v>
      </c>
    </row>
    <row r="236" s="13" customFormat="1">
      <c r="A236" s="13"/>
      <c r="B236" s="236"/>
      <c r="C236" s="237"/>
      <c r="D236" s="232" t="s">
        <v>147</v>
      </c>
      <c r="E236" s="238" t="s">
        <v>19</v>
      </c>
      <c r="F236" s="239" t="s">
        <v>148</v>
      </c>
      <c r="G236" s="237"/>
      <c r="H236" s="238" t="s">
        <v>19</v>
      </c>
      <c r="I236" s="240"/>
      <c r="J236" s="237"/>
      <c r="K236" s="237"/>
      <c r="L236" s="241"/>
      <c r="M236" s="242"/>
      <c r="N236" s="243"/>
      <c r="O236" s="243"/>
      <c r="P236" s="243"/>
      <c r="Q236" s="243"/>
      <c r="R236" s="243"/>
      <c r="S236" s="243"/>
      <c r="T236" s="24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5" t="s">
        <v>147</v>
      </c>
      <c r="AU236" s="245" t="s">
        <v>82</v>
      </c>
      <c r="AV236" s="13" t="s">
        <v>80</v>
      </c>
      <c r="AW236" s="13" t="s">
        <v>33</v>
      </c>
      <c r="AX236" s="13" t="s">
        <v>72</v>
      </c>
      <c r="AY236" s="245" t="s">
        <v>132</v>
      </c>
    </row>
    <row r="237" s="14" customFormat="1">
      <c r="A237" s="14"/>
      <c r="B237" s="246"/>
      <c r="C237" s="247"/>
      <c r="D237" s="232" t="s">
        <v>147</v>
      </c>
      <c r="E237" s="248" t="s">
        <v>19</v>
      </c>
      <c r="F237" s="249" t="s">
        <v>365</v>
      </c>
      <c r="G237" s="247"/>
      <c r="H237" s="250">
        <v>1.5</v>
      </c>
      <c r="I237" s="251"/>
      <c r="J237" s="247"/>
      <c r="K237" s="247"/>
      <c r="L237" s="252"/>
      <c r="M237" s="253"/>
      <c r="N237" s="254"/>
      <c r="O237" s="254"/>
      <c r="P237" s="254"/>
      <c r="Q237" s="254"/>
      <c r="R237" s="254"/>
      <c r="S237" s="254"/>
      <c r="T237" s="25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6" t="s">
        <v>147</v>
      </c>
      <c r="AU237" s="256" t="s">
        <v>82</v>
      </c>
      <c r="AV237" s="14" t="s">
        <v>82</v>
      </c>
      <c r="AW237" s="14" t="s">
        <v>33</v>
      </c>
      <c r="AX237" s="14" t="s">
        <v>80</v>
      </c>
      <c r="AY237" s="256" t="s">
        <v>132</v>
      </c>
    </row>
    <row r="238" s="2" customFormat="1" ht="16.5" customHeight="1">
      <c r="A238" s="39"/>
      <c r="B238" s="40"/>
      <c r="C238" s="219" t="s">
        <v>366</v>
      </c>
      <c r="D238" s="219" t="s">
        <v>134</v>
      </c>
      <c r="E238" s="220" t="s">
        <v>367</v>
      </c>
      <c r="F238" s="221" t="s">
        <v>368</v>
      </c>
      <c r="G238" s="222" t="s">
        <v>142</v>
      </c>
      <c r="H238" s="223">
        <v>1.5</v>
      </c>
      <c r="I238" s="224"/>
      <c r="J238" s="225">
        <f>ROUND(I238*H238,2)</f>
        <v>0</v>
      </c>
      <c r="K238" s="221" t="s">
        <v>143</v>
      </c>
      <c r="L238" s="45"/>
      <c r="M238" s="226" t="s">
        <v>19</v>
      </c>
      <c r="N238" s="227" t="s">
        <v>43</v>
      </c>
      <c r="O238" s="85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227</v>
      </c>
      <c r="AT238" s="230" t="s">
        <v>134</v>
      </c>
      <c r="AU238" s="230" t="s">
        <v>82</v>
      </c>
      <c r="AY238" s="18" t="s">
        <v>132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80</v>
      </c>
      <c r="BK238" s="231">
        <f>ROUND(I238*H238,2)</f>
        <v>0</v>
      </c>
      <c r="BL238" s="18" t="s">
        <v>227</v>
      </c>
      <c r="BM238" s="230" t="s">
        <v>369</v>
      </c>
    </row>
    <row r="239" s="2" customFormat="1">
      <c r="A239" s="39"/>
      <c r="B239" s="40"/>
      <c r="C239" s="41"/>
      <c r="D239" s="232" t="s">
        <v>145</v>
      </c>
      <c r="E239" s="41"/>
      <c r="F239" s="233" t="s">
        <v>370</v>
      </c>
      <c r="G239" s="41"/>
      <c r="H239" s="41"/>
      <c r="I239" s="137"/>
      <c r="J239" s="41"/>
      <c r="K239" s="41"/>
      <c r="L239" s="45"/>
      <c r="M239" s="234"/>
      <c r="N239" s="235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145</v>
      </c>
      <c r="AU239" s="18" t="s">
        <v>82</v>
      </c>
    </row>
    <row r="240" s="13" customFormat="1">
      <c r="A240" s="13"/>
      <c r="B240" s="236"/>
      <c r="C240" s="237"/>
      <c r="D240" s="232" t="s">
        <v>147</v>
      </c>
      <c r="E240" s="238" t="s">
        <v>19</v>
      </c>
      <c r="F240" s="239" t="s">
        <v>155</v>
      </c>
      <c r="G240" s="237"/>
      <c r="H240" s="238" t="s">
        <v>19</v>
      </c>
      <c r="I240" s="240"/>
      <c r="J240" s="237"/>
      <c r="K240" s="237"/>
      <c r="L240" s="241"/>
      <c r="M240" s="242"/>
      <c r="N240" s="243"/>
      <c r="O240" s="243"/>
      <c r="P240" s="243"/>
      <c r="Q240" s="243"/>
      <c r="R240" s="243"/>
      <c r="S240" s="243"/>
      <c r="T240" s="24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5" t="s">
        <v>147</v>
      </c>
      <c r="AU240" s="245" t="s">
        <v>82</v>
      </c>
      <c r="AV240" s="13" t="s">
        <v>80</v>
      </c>
      <c r="AW240" s="13" t="s">
        <v>33</v>
      </c>
      <c r="AX240" s="13" t="s">
        <v>72</v>
      </c>
      <c r="AY240" s="245" t="s">
        <v>132</v>
      </c>
    </row>
    <row r="241" s="14" customFormat="1">
      <c r="A241" s="14"/>
      <c r="B241" s="246"/>
      <c r="C241" s="247"/>
      <c r="D241" s="232" t="s">
        <v>147</v>
      </c>
      <c r="E241" s="248" t="s">
        <v>19</v>
      </c>
      <c r="F241" s="249" t="s">
        <v>365</v>
      </c>
      <c r="G241" s="247"/>
      <c r="H241" s="250">
        <v>1.5</v>
      </c>
      <c r="I241" s="251"/>
      <c r="J241" s="247"/>
      <c r="K241" s="247"/>
      <c r="L241" s="252"/>
      <c r="M241" s="253"/>
      <c r="N241" s="254"/>
      <c r="O241" s="254"/>
      <c r="P241" s="254"/>
      <c r="Q241" s="254"/>
      <c r="R241" s="254"/>
      <c r="S241" s="254"/>
      <c r="T241" s="25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6" t="s">
        <v>147</v>
      </c>
      <c r="AU241" s="256" t="s">
        <v>82</v>
      </c>
      <c r="AV241" s="14" t="s">
        <v>82</v>
      </c>
      <c r="AW241" s="14" t="s">
        <v>33</v>
      </c>
      <c r="AX241" s="14" t="s">
        <v>80</v>
      </c>
      <c r="AY241" s="256" t="s">
        <v>132</v>
      </c>
    </row>
    <row r="242" s="2" customFormat="1" ht="16.5" customHeight="1">
      <c r="A242" s="39"/>
      <c r="B242" s="40"/>
      <c r="C242" s="219" t="s">
        <v>371</v>
      </c>
      <c r="D242" s="219" t="s">
        <v>134</v>
      </c>
      <c r="E242" s="220" t="s">
        <v>372</v>
      </c>
      <c r="F242" s="221" t="s">
        <v>373</v>
      </c>
      <c r="G242" s="222" t="s">
        <v>142</v>
      </c>
      <c r="H242" s="223">
        <v>4</v>
      </c>
      <c r="I242" s="224"/>
      <c r="J242" s="225">
        <f>ROUND(I242*H242,2)</f>
        <v>0</v>
      </c>
      <c r="K242" s="221" t="s">
        <v>143</v>
      </c>
      <c r="L242" s="45"/>
      <c r="M242" s="226" t="s">
        <v>19</v>
      </c>
      <c r="N242" s="227" t="s">
        <v>43</v>
      </c>
      <c r="O242" s="85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227</v>
      </c>
      <c r="AT242" s="230" t="s">
        <v>134</v>
      </c>
      <c r="AU242" s="230" t="s">
        <v>82</v>
      </c>
      <c r="AY242" s="18" t="s">
        <v>132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80</v>
      </c>
      <c r="BK242" s="231">
        <f>ROUND(I242*H242,2)</f>
        <v>0</v>
      </c>
      <c r="BL242" s="18" t="s">
        <v>227</v>
      </c>
      <c r="BM242" s="230" t="s">
        <v>374</v>
      </c>
    </row>
    <row r="243" s="2" customFormat="1">
      <c r="A243" s="39"/>
      <c r="B243" s="40"/>
      <c r="C243" s="41"/>
      <c r="D243" s="232" t="s">
        <v>145</v>
      </c>
      <c r="E243" s="41"/>
      <c r="F243" s="233" t="s">
        <v>375</v>
      </c>
      <c r="G243" s="41"/>
      <c r="H243" s="41"/>
      <c r="I243" s="137"/>
      <c r="J243" s="41"/>
      <c r="K243" s="41"/>
      <c r="L243" s="45"/>
      <c r="M243" s="234"/>
      <c r="N243" s="235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145</v>
      </c>
      <c r="AU243" s="18" t="s">
        <v>82</v>
      </c>
    </row>
    <row r="244" s="13" customFormat="1">
      <c r="A244" s="13"/>
      <c r="B244" s="236"/>
      <c r="C244" s="237"/>
      <c r="D244" s="232" t="s">
        <v>147</v>
      </c>
      <c r="E244" s="238" t="s">
        <v>19</v>
      </c>
      <c r="F244" s="239" t="s">
        <v>148</v>
      </c>
      <c r="G244" s="237"/>
      <c r="H244" s="238" t="s">
        <v>19</v>
      </c>
      <c r="I244" s="240"/>
      <c r="J244" s="237"/>
      <c r="K244" s="237"/>
      <c r="L244" s="241"/>
      <c r="M244" s="242"/>
      <c r="N244" s="243"/>
      <c r="O244" s="243"/>
      <c r="P244" s="243"/>
      <c r="Q244" s="243"/>
      <c r="R244" s="243"/>
      <c r="S244" s="243"/>
      <c r="T244" s="24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5" t="s">
        <v>147</v>
      </c>
      <c r="AU244" s="245" t="s">
        <v>82</v>
      </c>
      <c r="AV244" s="13" t="s">
        <v>80</v>
      </c>
      <c r="AW244" s="13" t="s">
        <v>33</v>
      </c>
      <c r="AX244" s="13" t="s">
        <v>72</v>
      </c>
      <c r="AY244" s="245" t="s">
        <v>132</v>
      </c>
    </row>
    <row r="245" s="14" customFormat="1">
      <c r="A245" s="14"/>
      <c r="B245" s="246"/>
      <c r="C245" s="247"/>
      <c r="D245" s="232" t="s">
        <v>147</v>
      </c>
      <c r="E245" s="248" t="s">
        <v>19</v>
      </c>
      <c r="F245" s="249" t="s">
        <v>376</v>
      </c>
      <c r="G245" s="247"/>
      <c r="H245" s="250">
        <v>4</v>
      </c>
      <c r="I245" s="251"/>
      <c r="J245" s="247"/>
      <c r="K245" s="247"/>
      <c r="L245" s="252"/>
      <c r="M245" s="253"/>
      <c r="N245" s="254"/>
      <c r="O245" s="254"/>
      <c r="P245" s="254"/>
      <c r="Q245" s="254"/>
      <c r="R245" s="254"/>
      <c r="S245" s="254"/>
      <c r="T245" s="25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6" t="s">
        <v>147</v>
      </c>
      <c r="AU245" s="256" t="s">
        <v>82</v>
      </c>
      <c r="AV245" s="14" t="s">
        <v>82</v>
      </c>
      <c r="AW245" s="14" t="s">
        <v>33</v>
      </c>
      <c r="AX245" s="14" t="s">
        <v>80</v>
      </c>
      <c r="AY245" s="256" t="s">
        <v>132</v>
      </c>
    </row>
    <row r="246" s="2" customFormat="1" ht="16.5" customHeight="1">
      <c r="A246" s="39"/>
      <c r="B246" s="40"/>
      <c r="C246" s="219" t="s">
        <v>377</v>
      </c>
      <c r="D246" s="219" t="s">
        <v>134</v>
      </c>
      <c r="E246" s="220" t="s">
        <v>378</v>
      </c>
      <c r="F246" s="221" t="s">
        <v>379</v>
      </c>
      <c r="G246" s="222" t="s">
        <v>142</v>
      </c>
      <c r="H246" s="223">
        <v>4</v>
      </c>
      <c r="I246" s="224"/>
      <c r="J246" s="225">
        <f>ROUND(I246*H246,2)</f>
        <v>0</v>
      </c>
      <c r="K246" s="221" t="s">
        <v>143</v>
      </c>
      <c r="L246" s="45"/>
      <c r="M246" s="226" t="s">
        <v>19</v>
      </c>
      <c r="N246" s="227" t="s">
        <v>43</v>
      </c>
      <c r="O246" s="85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227</v>
      </c>
      <c r="AT246" s="230" t="s">
        <v>134</v>
      </c>
      <c r="AU246" s="230" t="s">
        <v>82</v>
      </c>
      <c r="AY246" s="18" t="s">
        <v>132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80</v>
      </c>
      <c r="BK246" s="231">
        <f>ROUND(I246*H246,2)</f>
        <v>0</v>
      </c>
      <c r="BL246" s="18" t="s">
        <v>227</v>
      </c>
      <c r="BM246" s="230" t="s">
        <v>380</v>
      </c>
    </row>
    <row r="247" s="2" customFormat="1">
      <c r="A247" s="39"/>
      <c r="B247" s="40"/>
      <c r="C247" s="41"/>
      <c r="D247" s="232" t="s">
        <v>145</v>
      </c>
      <c r="E247" s="41"/>
      <c r="F247" s="233" t="s">
        <v>381</v>
      </c>
      <c r="G247" s="41"/>
      <c r="H247" s="41"/>
      <c r="I247" s="137"/>
      <c r="J247" s="41"/>
      <c r="K247" s="41"/>
      <c r="L247" s="45"/>
      <c r="M247" s="234"/>
      <c r="N247" s="235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145</v>
      </c>
      <c r="AU247" s="18" t="s">
        <v>82</v>
      </c>
    </row>
    <row r="248" s="13" customFormat="1">
      <c r="A248" s="13"/>
      <c r="B248" s="236"/>
      <c r="C248" s="237"/>
      <c r="D248" s="232" t="s">
        <v>147</v>
      </c>
      <c r="E248" s="238" t="s">
        <v>19</v>
      </c>
      <c r="F248" s="239" t="s">
        <v>155</v>
      </c>
      <c r="G248" s="237"/>
      <c r="H248" s="238" t="s">
        <v>19</v>
      </c>
      <c r="I248" s="240"/>
      <c r="J248" s="237"/>
      <c r="K248" s="237"/>
      <c r="L248" s="241"/>
      <c r="M248" s="242"/>
      <c r="N248" s="243"/>
      <c r="O248" s="243"/>
      <c r="P248" s="243"/>
      <c r="Q248" s="243"/>
      <c r="R248" s="243"/>
      <c r="S248" s="243"/>
      <c r="T248" s="24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5" t="s">
        <v>147</v>
      </c>
      <c r="AU248" s="245" t="s">
        <v>82</v>
      </c>
      <c r="AV248" s="13" t="s">
        <v>80</v>
      </c>
      <c r="AW248" s="13" t="s">
        <v>33</v>
      </c>
      <c r="AX248" s="13" t="s">
        <v>72</v>
      </c>
      <c r="AY248" s="245" t="s">
        <v>132</v>
      </c>
    </row>
    <row r="249" s="14" customFormat="1">
      <c r="A249" s="14"/>
      <c r="B249" s="246"/>
      <c r="C249" s="247"/>
      <c r="D249" s="232" t="s">
        <v>147</v>
      </c>
      <c r="E249" s="248" t="s">
        <v>19</v>
      </c>
      <c r="F249" s="249" t="s">
        <v>376</v>
      </c>
      <c r="G249" s="247"/>
      <c r="H249" s="250">
        <v>4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6" t="s">
        <v>147</v>
      </c>
      <c r="AU249" s="256" t="s">
        <v>82</v>
      </c>
      <c r="AV249" s="14" t="s">
        <v>82</v>
      </c>
      <c r="AW249" s="14" t="s">
        <v>33</v>
      </c>
      <c r="AX249" s="14" t="s">
        <v>80</v>
      </c>
      <c r="AY249" s="256" t="s">
        <v>132</v>
      </c>
    </row>
    <row r="250" s="2" customFormat="1" ht="16.5" customHeight="1">
      <c r="A250" s="39"/>
      <c r="B250" s="40"/>
      <c r="C250" s="219" t="s">
        <v>382</v>
      </c>
      <c r="D250" s="219" t="s">
        <v>134</v>
      </c>
      <c r="E250" s="220" t="s">
        <v>383</v>
      </c>
      <c r="F250" s="221" t="s">
        <v>384</v>
      </c>
      <c r="G250" s="222" t="s">
        <v>142</v>
      </c>
      <c r="H250" s="223">
        <v>3</v>
      </c>
      <c r="I250" s="224"/>
      <c r="J250" s="225">
        <f>ROUND(I250*H250,2)</f>
        <v>0</v>
      </c>
      <c r="K250" s="221" t="s">
        <v>143</v>
      </c>
      <c r="L250" s="45"/>
      <c r="M250" s="226" t="s">
        <v>19</v>
      </c>
      <c r="N250" s="227" t="s">
        <v>43</v>
      </c>
      <c r="O250" s="85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138</v>
      </c>
      <c r="AT250" s="230" t="s">
        <v>134</v>
      </c>
      <c r="AU250" s="230" t="s">
        <v>82</v>
      </c>
      <c r="AY250" s="18" t="s">
        <v>132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80</v>
      </c>
      <c r="BK250" s="231">
        <f>ROUND(I250*H250,2)</f>
        <v>0</v>
      </c>
      <c r="BL250" s="18" t="s">
        <v>138</v>
      </c>
      <c r="BM250" s="230" t="s">
        <v>385</v>
      </c>
    </row>
    <row r="251" s="2" customFormat="1">
      <c r="A251" s="39"/>
      <c r="B251" s="40"/>
      <c r="C251" s="41"/>
      <c r="D251" s="232" t="s">
        <v>145</v>
      </c>
      <c r="E251" s="41"/>
      <c r="F251" s="233" t="s">
        <v>386</v>
      </c>
      <c r="G251" s="41"/>
      <c r="H251" s="41"/>
      <c r="I251" s="137"/>
      <c r="J251" s="41"/>
      <c r="K251" s="41"/>
      <c r="L251" s="45"/>
      <c r="M251" s="234"/>
      <c r="N251" s="235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145</v>
      </c>
      <c r="AU251" s="18" t="s">
        <v>82</v>
      </c>
    </row>
    <row r="252" s="14" customFormat="1">
      <c r="A252" s="14"/>
      <c r="B252" s="246"/>
      <c r="C252" s="247"/>
      <c r="D252" s="232" t="s">
        <v>147</v>
      </c>
      <c r="E252" s="248" t="s">
        <v>19</v>
      </c>
      <c r="F252" s="249" t="s">
        <v>387</v>
      </c>
      <c r="G252" s="247"/>
      <c r="H252" s="250">
        <v>11</v>
      </c>
      <c r="I252" s="251"/>
      <c r="J252" s="247"/>
      <c r="K252" s="247"/>
      <c r="L252" s="252"/>
      <c r="M252" s="253"/>
      <c r="N252" s="254"/>
      <c r="O252" s="254"/>
      <c r="P252" s="254"/>
      <c r="Q252" s="254"/>
      <c r="R252" s="254"/>
      <c r="S252" s="254"/>
      <c r="T252" s="255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6" t="s">
        <v>147</v>
      </c>
      <c r="AU252" s="256" t="s">
        <v>82</v>
      </c>
      <c r="AV252" s="14" t="s">
        <v>82</v>
      </c>
      <c r="AW252" s="14" t="s">
        <v>33</v>
      </c>
      <c r="AX252" s="14" t="s">
        <v>72</v>
      </c>
      <c r="AY252" s="256" t="s">
        <v>132</v>
      </c>
    </row>
    <row r="253" s="14" customFormat="1">
      <c r="A253" s="14"/>
      <c r="B253" s="246"/>
      <c r="C253" s="247"/>
      <c r="D253" s="232" t="s">
        <v>147</v>
      </c>
      <c r="E253" s="248" t="s">
        <v>19</v>
      </c>
      <c r="F253" s="249" t="s">
        <v>388</v>
      </c>
      <c r="G253" s="247"/>
      <c r="H253" s="250">
        <v>-8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6" t="s">
        <v>147</v>
      </c>
      <c r="AU253" s="256" t="s">
        <v>82</v>
      </c>
      <c r="AV253" s="14" t="s">
        <v>82</v>
      </c>
      <c r="AW253" s="14" t="s">
        <v>33</v>
      </c>
      <c r="AX253" s="14" t="s">
        <v>72</v>
      </c>
      <c r="AY253" s="256" t="s">
        <v>132</v>
      </c>
    </row>
    <row r="254" s="15" customFormat="1">
      <c r="A254" s="15"/>
      <c r="B254" s="257"/>
      <c r="C254" s="258"/>
      <c r="D254" s="232" t="s">
        <v>147</v>
      </c>
      <c r="E254" s="259" t="s">
        <v>19</v>
      </c>
      <c r="F254" s="260" t="s">
        <v>163</v>
      </c>
      <c r="G254" s="258"/>
      <c r="H254" s="261">
        <v>3</v>
      </c>
      <c r="I254" s="262"/>
      <c r="J254" s="258"/>
      <c r="K254" s="258"/>
      <c r="L254" s="263"/>
      <c r="M254" s="264"/>
      <c r="N254" s="265"/>
      <c r="O254" s="265"/>
      <c r="P254" s="265"/>
      <c r="Q254" s="265"/>
      <c r="R254" s="265"/>
      <c r="S254" s="265"/>
      <c r="T254" s="266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7" t="s">
        <v>147</v>
      </c>
      <c r="AU254" s="267" t="s">
        <v>82</v>
      </c>
      <c r="AV254" s="15" t="s">
        <v>138</v>
      </c>
      <c r="AW254" s="15" t="s">
        <v>33</v>
      </c>
      <c r="AX254" s="15" t="s">
        <v>80</v>
      </c>
      <c r="AY254" s="267" t="s">
        <v>132</v>
      </c>
    </row>
    <row r="255" s="2" customFormat="1" ht="16.5" customHeight="1">
      <c r="A255" s="39"/>
      <c r="B255" s="40"/>
      <c r="C255" s="219" t="s">
        <v>389</v>
      </c>
      <c r="D255" s="219" t="s">
        <v>134</v>
      </c>
      <c r="E255" s="220" t="s">
        <v>390</v>
      </c>
      <c r="F255" s="221" t="s">
        <v>391</v>
      </c>
      <c r="G255" s="222" t="s">
        <v>142</v>
      </c>
      <c r="H255" s="223">
        <v>3</v>
      </c>
      <c r="I255" s="224"/>
      <c r="J255" s="225">
        <f>ROUND(I255*H255,2)</f>
        <v>0</v>
      </c>
      <c r="K255" s="221" t="s">
        <v>143</v>
      </c>
      <c r="L255" s="45"/>
      <c r="M255" s="226" t="s">
        <v>19</v>
      </c>
      <c r="N255" s="227" t="s">
        <v>43</v>
      </c>
      <c r="O255" s="85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0" t="s">
        <v>138</v>
      </c>
      <c r="AT255" s="230" t="s">
        <v>134</v>
      </c>
      <c r="AU255" s="230" t="s">
        <v>82</v>
      </c>
      <c r="AY255" s="18" t="s">
        <v>132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8" t="s">
        <v>80</v>
      </c>
      <c r="BK255" s="231">
        <f>ROUND(I255*H255,2)</f>
        <v>0</v>
      </c>
      <c r="BL255" s="18" t="s">
        <v>138</v>
      </c>
      <c r="BM255" s="230" t="s">
        <v>392</v>
      </c>
    </row>
    <row r="256" s="2" customFormat="1">
      <c r="A256" s="39"/>
      <c r="B256" s="40"/>
      <c r="C256" s="41"/>
      <c r="D256" s="232" t="s">
        <v>145</v>
      </c>
      <c r="E256" s="41"/>
      <c r="F256" s="233" t="s">
        <v>393</v>
      </c>
      <c r="G256" s="41"/>
      <c r="H256" s="41"/>
      <c r="I256" s="137"/>
      <c r="J256" s="41"/>
      <c r="K256" s="41"/>
      <c r="L256" s="45"/>
      <c r="M256" s="234"/>
      <c r="N256" s="235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145</v>
      </c>
      <c r="AU256" s="18" t="s">
        <v>82</v>
      </c>
    </row>
    <row r="257" s="2" customFormat="1" ht="16.5" customHeight="1">
      <c r="A257" s="39"/>
      <c r="B257" s="40"/>
      <c r="C257" s="219" t="s">
        <v>394</v>
      </c>
      <c r="D257" s="219" t="s">
        <v>134</v>
      </c>
      <c r="E257" s="220" t="s">
        <v>192</v>
      </c>
      <c r="F257" s="221" t="s">
        <v>193</v>
      </c>
      <c r="G257" s="222" t="s">
        <v>194</v>
      </c>
      <c r="H257" s="223">
        <v>5.4000000000000004</v>
      </c>
      <c r="I257" s="224"/>
      <c r="J257" s="225">
        <f>ROUND(I257*H257,2)</f>
        <v>0</v>
      </c>
      <c r="K257" s="221" t="s">
        <v>143</v>
      </c>
      <c r="L257" s="45"/>
      <c r="M257" s="226" t="s">
        <v>19</v>
      </c>
      <c r="N257" s="227" t="s">
        <v>43</v>
      </c>
      <c r="O257" s="85"/>
      <c r="P257" s="228">
        <f>O257*H257</f>
        <v>0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0" t="s">
        <v>138</v>
      </c>
      <c r="AT257" s="230" t="s">
        <v>134</v>
      </c>
      <c r="AU257" s="230" t="s">
        <v>82</v>
      </c>
      <c r="AY257" s="18" t="s">
        <v>132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8" t="s">
        <v>80</v>
      </c>
      <c r="BK257" s="231">
        <f>ROUND(I257*H257,2)</f>
        <v>0</v>
      </c>
      <c r="BL257" s="18" t="s">
        <v>138</v>
      </c>
      <c r="BM257" s="230" t="s">
        <v>395</v>
      </c>
    </row>
    <row r="258" s="2" customFormat="1">
      <c r="A258" s="39"/>
      <c r="B258" s="40"/>
      <c r="C258" s="41"/>
      <c r="D258" s="232" t="s">
        <v>145</v>
      </c>
      <c r="E258" s="41"/>
      <c r="F258" s="233" t="s">
        <v>196</v>
      </c>
      <c r="G258" s="41"/>
      <c r="H258" s="41"/>
      <c r="I258" s="137"/>
      <c r="J258" s="41"/>
      <c r="K258" s="41"/>
      <c r="L258" s="45"/>
      <c r="M258" s="234"/>
      <c r="N258" s="235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145</v>
      </c>
      <c r="AU258" s="18" t="s">
        <v>82</v>
      </c>
    </row>
    <row r="259" s="14" customFormat="1">
      <c r="A259" s="14"/>
      <c r="B259" s="246"/>
      <c r="C259" s="247"/>
      <c r="D259" s="232" t="s">
        <v>147</v>
      </c>
      <c r="E259" s="248" t="s">
        <v>19</v>
      </c>
      <c r="F259" s="249" t="s">
        <v>396</v>
      </c>
      <c r="G259" s="247"/>
      <c r="H259" s="250">
        <v>5.4000000000000004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6" t="s">
        <v>147</v>
      </c>
      <c r="AU259" s="256" t="s">
        <v>82</v>
      </c>
      <c r="AV259" s="14" t="s">
        <v>82</v>
      </c>
      <c r="AW259" s="14" t="s">
        <v>33</v>
      </c>
      <c r="AX259" s="14" t="s">
        <v>80</v>
      </c>
      <c r="AY259" s="256" t="s">
        <v>132</v>
      </c>
    </row>
    <row r="260" s="2" customFormat="1" ht="16.5" customHeight="1">
      <c r="A260" s="39"/>
      <c r="B260" s="40"/>
      <c r="C260" s="219" t="s">
        <v>397</v>
      </c>
      <c r="D260" s="219" t="s">
        <v>134</v>
      </c>
      <c r="E260" s="220" t="s">
        <v>398</v>
      </c>
      <c r="F260" s="221" t="s">
        <v>399</v>
      </c>
      <c r="G260" s="222" t="s">
        <v>142</v>
      </c>
      <c r="H260" s="223">
        <v>8</v>
      </c>
      <c r="I260" s="224"/>
      <c r="J260" s="225">
        <f>ROUND(I260*H260,2)</f>
        <v>0</v>
      </c>
      <c r="K260" s="221" t="s">
        <v>143</v>
      </c>
      <c r="L260" s="45"/>
      <c r="M260" s="226" t="s">
        <v>19</v>
      </c>
      <c r="N260" s="227" t="s">
        <v>43</v>
      </c>
      <c r="O260" s="85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0" t="s">
        <v>138</v>
      </c>
      <c r="AT260" s="230" t="s">
        <v>134</v>
      </c>
      <c r="AU260" s="230" t="s">
        <v>82</v>
      </c>
      <c r="AY260" s="18" t="s">
        <v>132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8" t="s">
        <v>80</v>
      </c>
      <c r="BK260" s="231">
        <f>ROUND(I260*H260,2)</f>
        <v>0</v>
      </c>
      <c r="BL260" s="18" t="s">
        <v>138</v>
      </c>
      <c r="BM260" s="230" t="s">
        <v>400</v>
      </c>
    </row>
    <row r="261" s="2" customFormat="1">
      <c r="A261" s="39"/>
      <c r="B261" s="40"/>
      <c r="C261" s="41"/>
      <c r="D261" s="232" t="s">
        <v>145</v>
      </c>
      <c r="E261" s="41"/>
      <c r="F261" s="233" t="s">
        <v>401</v>
      </c>
      <c r="G261" s="41"/>
      <c r="H261" s="41"/>
      <c r="I261" s="137"/>
      <c r="J261" s="41"/>
      <c r="K261" s="41"/>
      <c r="L261" s="45"/>
      <c r="M261" s="234"/>
      <c r="N261" s="235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145</v>
      </c>
      <c r="AU261" s="18" t="s">
        <v>82</v>
      </c>
    </row>
    <row r="262" s="2" customFormat="1" ht="16.5" customHeight="1">
      <c r="A262" s="39"/>
      <c r="B262" s="40"/>
      <c r="C262" s="219" t="s">
        <v>402</v>
      </c>
      <c r="D262" s="219" t="s">
        <v>134</v>
      </c>
      <c r="E262" s="220" t="s">
        <v>403</v>
      </c>
      <c r="F262" s="221" t="s">
        <v>404</v>
      </c>
      <c r="G262" s="222" t="s">
        <v>142</v>
      </c>
      <c r="H262" s="223">
        <v>1.1339999999999999</v>
      </c>
      <c r="I262" s="224"/>
      <c r="J262" s="225">
        <f>ROUND(I262*H262,2)</f>
        <v>0</v>
      </c>
      <c r="K262" s="221" t="s">
        <v>143</v>
      </c>
      <c r="L262" s="45"/>
      <c r="M262" s="226" t="s">
        <v>19</v>
      </c>
      <c r="N262" s="227" t="s">
        <v>43</v>
      </c>
      <c r="O262" s="85"/>
      <c r="P262" s="228">
        <f>O262*H262</f>
        <v>0</v>
      </c>
      <c r="Q262" s="228">
        <v>2.2563399999999998</v>
      </c>
      <c r="R262" s="228">
        <f>Q262*H262</f>
        <v>2.5586895599999995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138</v>
      </c>
      <c r="AT262" s="230" t="s">
        <v>134</v>
      </c>
      <c r="AU262" s="230" t="s">
        <v>82</v>
      </c>
      <c r="AY262" s="18" t="s">
        <v>132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8" t="s">
        <v>80</v>
      </c>
      <c r="BK262" s="231">
        <f>ROUND(I262*H262,2)</f>
        <v>0</v>
      </c>
      <c r="BL262" s="18" t="s">
        <v>138</v>
      </c>
      <c r="BM262" s="230" t="s">
        <v>405</v>
      </c>
    </row>
    <row r="263" s="2" customFormat="1">
      <c r="A263" s="39"/>
      <c r="B263" s="40"/>
      <c r="C263" s="41"/>
      <c r="D263" s="232" t="s">
        <v>145</v>
      </c>
      <c r="E263" s="41"/>
      <c r="F263" s="233" t="s">
        <v>406</v>
      </c>
      <c r="G263" s="41"/>
      <c r="H263" s="41"/>
      <c r="I263" s="137"/>
      <c r="J263" s="41"/>
      <c r="K263" s="41"/>
      <c r="L263" s="45"/>
      <c r="M263" s="234"/>
      <c r="N263" s="235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145</v>
      </c>
      <c r="AU263" s="18" t="s">
        <v>82</v>
      </c>
    </row>
    <row r="264" s="14" customFormat="1">
      <c r="A264" s="14"/>
      <c r="B264" s="246"/>
      <c r="C264" s="247"/>
      <c r="D264" s="232" t="s">
        <v>147</v>
      </c>
      <c r="E264" s="248" t="s">
        <v>19</v>
      </c>
      <c r="F264" s="249" t="s">
        <v>407</v>
      </c>
      <c r="G264" s="247"/>
      <c r="H264" s="250">
        <v>1.1339999999999999</v>
      </c>
      <c r="I264" s="251"/>
      <c r="J264" s="247"/>
      <c r="K264" s="247"/>
      <c r="L264" s="252"/>
      <c r="M264" s="253"/>
      <c r="N264" s="254"/>
      <c r="O264" s="254"/>
      <c r="P264" s="254"/>
      <c r="Q264" s="254"/>
      <c r="R264" s="254"/>
      <c r="S264" s="254"/>
      <c r="T264" s="25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6" t="s">
        <v>147</v>
      </c>
      <c r="AU264" s="256" t="s">
        <v>82</v>
      </c>
      <c r="AV264" s="14" t="s">
        <v>82</v>
      </c>
      <c r="AW264" s="14" t="s">
        <v>33</v>
      </c>
      <c r="AX264" s="14" t="s">
        <v>80</v>
      </c>
      <c r="AY264" s="256" t="s">
        <v>132</v>
      </c>
    </row>
    <row r="265" s="2" customFormat="1" ht="16.5" customHeight="1">
      <c r="A265" s="39"/>
      <c r="B265" s="40"/>
      <c r="C265" s="219" t="s">
        <v>408</v>
      </c>
      <c r="D265" s="219" t="s">
        <v>134</v>
      </c>
      <c r="E265" s="220" t="s">
        <v>409</v>
      </c>
      <c r="F265" s="221" t="s">
        <v>410</v>
      </c>
      <c r="G265" s="222" t="s">
        <v>201</v>
      </c>
      <c r="H265" s="223">
        <v>1.8899999999999999</v>
      </c>
      <c r="I265" s="224"/>
      <c r="J265" s="225">
        <f>ROUND(I265*H265,2)</f>
        <v>0</v>
      </c>
      <c r="K265" s="221" t="s">
        <v>143</v>
      </c>
      <c r="L265" s="45"/>
      <c r="M265" s="226" t="s">
        <v>19</v>
      </c>
      <c r="N265" s="227" t="s">
        <v>43</v>
      </c>
      <c r="O265" s="85"/>
      <c r="P265" s="228">
        <f>O265*H265</f>
        <v>0</v>
      </c>
      <c r="Q265" s="228">
        <v>0.0026900000000000001</v>
      </c>
      <c r="R265" s="228">
        <f>Q265*H265</f>
        <v>0.0050841000000000003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138</v>
      </c>
      <c r="AT265" s="230" t="s">
        <v>134</v>
      </c>
      <c r="AU265" s="230" t="s">
        <v>82</v>
      </c>
      <c r="AY265" s="18" t="s">
        <v>132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80</v>
      </c>
      <c r="BK265" s="231">
        <f>ROUND(I265*H265,2)</f>
        <v>0</v>
      </c>
      <c r="BL265" s="18" t="s">
        <v>138</v>
      </c>
      <c r="BM265" s="230" t="s">
        <v>411</v>
      </c>
    </row>
    <row r="266" s="2" customFormat="1">
      <c r="A266" s="39"/>
      <c r="B266" s="40"/>
      <c r="C266" s="41"/>
      <c r="D266" s="232" t="s">
        <v>145</v>
      </c>
      <c r="E266" s="41"/>
      <c r="F266" s="233" t="s">
        <v>412</v>
      </c>
      <c r="G266" s="41"/>
      <c r="H266" s="41"/>
      <c r="I266" s="137"/>
      <c r="J266" s="41"/>
      <c r="K266" s="41"/>
      <c r="L266" s="45"/>
      <c r="M266" s="234"/>
      <c r="N266" s="235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145</v>
      </c>
      <c r="AU266" s="18" t="s">
        <v>82</v>
      </c>
    </row>
    <row r="267" s="14" customFormat="1">
      <c r="A267" s="14"/>
      <c r="B267" s="246"/>
      <c r="C267" s="247"/>
      <c r="D267" s="232" t="s">
        <v>147</v>
      </c>
      <c r="E267" s="248" t="s">
        <v>19</v>
      </c>
      <c r="F267" s="249" t="s">
        <v>413</v>
      </c>
      <c r="G267" s="247"/>
      <c r="H267" s="250">
        <v>1.8899999999999999</v>
      </c>
      <c r="I267" s="251"/>
      <c r="J267" s="247"/>
      <c r="K267" s="247"/>
      <c r="L267" s="252"/>
      <c r="M267" s="253"/>
      <c r="N267" s="254"/>
      <c r="O267" s="254"/>
      <c r="P267" s="254"/>
      <c r="Q267" s="254"/>
      <c r="R267" s="254"/>
      <c r="S267" s="254"/>
      <c r="T267" s="25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6" t="s">
        <v>147</v>
      </c>
      <c r="AU267" s="256" t="s">
        <v>82</v>
      </c>
      <c r="AV267" s="14" t="s">
        <v>82</v>
      </c>
      <c r="AW267" s="14" t="s">
        <v>33</v>
      </c>
      <c r="AX267" s="14" t="s">
        <v>80</v>
      </c>
      <c r="AY267" s="256" t="s">
        <v>132</v>
      </c>
    </row>
    <row r="268" s="2" customFormat="1" ht="16.5" customHeight="1">
      <c r="A268" s="39"/>
      <c r="B268" s="40"/>
      <c r="C268" s="219" t="s">
        <v>414</v>
      </c>
      <c r="D268" s="219" t="s">
        <v>134</v>
      </c>
      <c r="E268" s="220" t="s">
        <v>415</v>
      </c>
      <c r="F268" s="221" t="s">
        <v>416</v>
      </c>
      <c r="G268" s="222" t="s">
        <v>201</v>
      </c>
      <c r="H268" s="223">
        <v>1.8899999999999999</v>
      </c>
      <c r="I268" s="224"/>
      <c r="J268" s="225">
        <f>ROUND(I268*H268,2)</f>
        <v>0</v>
      </c>
      <c r="K268" s="221" t="s">
        <v>143</v>
      </c>
      <c r="L268" s="45"/>
      <c r="M268" s="226" t="s">
        <v>19</v>
      </c>
      <c r="N268" s="227" t="s">
        <v>43</v>
      </c>
      <c r="O268" s="85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138</v>
      </c>
      <c r="AT268" s="230" t="s">
        <v>134</v>
      </c>
      <c r="AU268" s="230" t="s">
        <v>82</v>
      </c>
      <c r="AY268" s="18" t="s">
        <v>132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80</v>
      </c>
      <c r="BK268" s="231">
        <f>ROUND(I268*H268,2)</f>
        <v>0</v>
      </c>
      <c r="BL268" s="18" t="s">
        <v>138</v>
      </c>
      <c r="BM268" s="230" t="s">
        <v>417</v>
      </c>
    </row>
    <row r="269" s="2" customFormat="1">
      <c r="A269" s="39"/>
      <c r="B269" s="40"/>
      <c r="C269" s="41"/>
      <c r="D269" s="232" t="s">
        <v>145</v>
      </c>
      <c r="E269" s="41"/>
      <c r="F269" s="233" t="s">
        <v>418</v>
      </c>
      <c r="G269" s="41"/>
      <c r="H269" s="41"/>
      <c r="I269" s="137"/>
      <c r="J269" s="41"/>
      <c r="K269" s="41"/>
      <c r="L269" s="45"/>
      <c r="M269" s="234"/>
      <c r="N269" s="235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145</v>
      </c>
      <c r="AU269" s="18" t="s">
        <v>82</v>
      </c>
    </row>
    <row r="270" s="2" customFormat="1" ht="16.5" customHeight="1">
      <c r="A270" s="39"/>
      <c r="B270" s="40"/>
      <c r="C270" s="219" t="s">
        <v>419</v>
      </c>
      <c r="D270" s="219" t="s">
        <v>134</v>
      </c>
      <c r="E270" s="220" t="s">
        <v>420</v>
      </c>
      <c r="F270" s="221" t="s">
        <v>421</v>
      </c>
      <c r="G270" s="222" t="s">
        <v>142</v>
      </c>
      <c r="H270" s="223">
        <v>1.7010000000000001</v>
      </c>
      <c r="I270" s="224"/>
      <c r="J270" s="225">
        <f>ROUND(I270*H270,2)</f>
        <v>0</v>
      </c>
      <c r="K270" s="221" t="s">
        <v>143</v>
      </c>
      <c r="L270" s="45"/>
      <c r="M270" s="226" t="s">
        <v>19</v>
      </c>
      <c r="N270" s="227" t="s">
        <v>43</v>
      </c>
      <c r="O270" s="85"/>
      <c r="P270" s="228">
        <f>O270*H270</f>
        <v>0</v>
      </c>
      <c r="Q270" s="228">
        <v>2.2903600000000002</v>
      </c>
      <c r="R270" s="228">
        <f>Q270*H270</f>
        <v>3.8959023600000005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138</v>
      </c>
      <c r="AT270" s="230" t="s">
        <v>134</v>
      </c>
      <c r="AU270" s="230" t="s">
        <v>82</v>
      </c>
      <c r="AY270" s="18" t="s">
        <v>132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80</v>
      </c>
      <c r="BK270" s="231">
        <f>ROUND(I270*H270,2)</f>
        <v>0</v>
      </c>
      <c r="BL270" s="18" t="s">
        <v>138</v>
      </c>
      <c r="BM270" s="230" t="s">
        <v>422</v>
      </c>
    </row>
    <row r="271" s="2" customFormat="1">
      <c r="A271" s="39"/>
      <c r="B271" s="40"/>
      <c r="C271" s="41"/>
      <c r="D271" s="232" t="s">
        <v>145</v>
      </c>
      <c r="E271" s="41"/>
      <c r="F271" s="233" t="s">
        <v>423</v>
      </c>
      <c r="G271" s="41"/>
      <c r="H271" s="41"/>
      <c r="I271" s="137"/>
      <c r="J271" s="41"/>
      <c r="K271" s="41"/>
      <c r="L271" s="45"/>
      <c r="M271" s="234"/>
      <c r="N271" s="235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145</v>
      </c>
      <c r="AU271" s="18" t="s">
        <v>82</v>
      </c>
    </row>
    <row r="272" s="14" customFormat="1">
      <c r="A272" s="14"/>
      <c r="B272" s="246"/>
      <c r="C272" s="247"/>
      <c r="D272" s="232" t="s">
        <v>147</v>
      </c>
      <c r="E272" s="248" t="s">
        <v>19</v>
      </c>
      <c r="F272" s="249" t="s">
        <v>424</v>
      </c>
      <c r="G272" s="247"/>
      <c r="H272" s="250">
        <v>1.7010000000000001</v>
      </c>
      <c r="I272" s="251"/>
      <c r="J272" s="247"/>
      <c r="K272" s="247"/>
      <c r="L272" s="252"/>
      <c r="M272" s="253"/>
      <c r="N272" s="254"/>
      <c r="O272" s="254"/>
      <c r="P272" s="254"/>
      <c r="Q272" s="254"/>
      <c r="R272" s="254"/>
      <c r="S272" s="254"/>
      <c r="T272" s="25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6" t="s">
        <v>147</v>
      </c>
      <c r="AU272" s="256" t="s">
        <v>82</v>
      </c>
      <c r="AV272" s="14" t="s">
        <v>82</v>
      </c>
      <c r="AW272" s="14" t="s">
        <v>33</v>
      </c>
      <c r="AX272" s="14" t="s">
        <v>80</v>
      </c>
      <c r="AY272" s="256" t="s">
        <v>132</v>
      </c>
    </row>
    <row r="273" s="2" customFormat="1" ht="16.5" customHeight="1">
      <c r="A273" s="39"/>
      <c r="B273" s="40"/>
      <c r="C273" s="219" t="s">
        <v>425</v>
      </c>
      <c r="D273" s="219" t="s">
        <v>134</v>
      </c>
      <c r="E273" s="220" t="s">
        <v>426</v>
      </c>
      <c r="F273" s="221" t="s">
        <v>427</v>
      </c>
      <c r="G273" s="222" t="s">
        <v>142</v>
      </c>
      <c r="H273" s="223">
        <v>2</v>
      </c>
      <c r="I273" s="224"/>
      <c r="J273" s="225">
        <f>ROUND(I273*H273,2)</f>
        <v>0</v>
      </c>
      <c r="K273" s="221" t="s">
        <v>143</v>
      </c>
      <c r="L273" s="45"/>
      <c r="M273" s="226" t="s">
        <v>19</v>
      </c>
      <c r="N273" s="227" t="s">
        <v>43</v>
      </c>
      <c r="O273" s="85"/>
      <c r="P273" s="228">
        <f>O273*H273</f>
        <v>0</v>
      </c>
      <c r="Q273" s="228">
        <v>2.2563399999999998</v>
      </c>
      <c r="R273" s="228">
        <f>Q273*H273</f>
        <v>4.5126799999999996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138</v>
      </c>
      <c r="AT273" s="230" t="s">
        <v>134</v>
      </c>
      <c r="AU273" s="230" t="s">
        <v>82</v>
      </c>
      <c r="AY273" s="18" t="s">
        <v>132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80</v>
      </c>
      <c r="BK273" s="231">
        <f>ROUND(I273*H273,2)</f>
        <v>0</v>
      </c>
      <c r="BL273" s="18" t="s">
        <v>138</v>
      </c>
      <c r="BM273" s="230" t="s">
        <v>428</v>
      </c>
    </row>
    <row r="274" s="2" customFormat="1">
      <c r="A274" s="39"/>
      <c r="B274" s="40"/>
      <c r="C274" s="41"/>
      <c r="D274" s="232" t="s">
        <v>145</v>
      </c>
      <c r="E274" s="41"/>
      <c r="F274" s="233" t="s">
        <v>429</v>
      </c>
      <c r="G274" s="41"/>
      <c r="H274" s="41"/>
      <c r="I274" s="137"/>
      <c r="J274" s="41"/>
      <c r="K274" s="41"/>
      <c r="L274" s="45"/>
      <c r="M274" s="234"/>
      <c r="N274" s="235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145</v>
      </c>
      <c r="AU274" s="18" t="s">
        <v>82</v>
      </c>
    </row>
    <row r="275" s="14" customFormat="1">
      <c r="A275" s="14"/>
      <c r="B275" s="246"/>
      <c r="C275" s="247"/>
      <c r="D275" s="232" t="s">
        <v>147</v>
      </c>
      <c r="E275" s="248" t="s">
        <v>19</v>
      </c>
      <c r="F275" s="249" t="s">
        <v>430</v>
      </c>
      <c r="G275" s="247"/>
      <c r="H275" s="250">
        <v>2</v>
      </c>
      <c r="I275" s="251"/>
      <c r="J275" s="247"/>
      <c r="K275" s="247"/>
      <c r="L275" s="252"/>
      <c r="M275" s="253"/>
      <c r="N275" s="254"/>
      <c r="O275" s="254"/>
      <c r="P275" s="254"/>
      <c r="Q275" s="254"/>
      <c r="R275" s="254"/>
      <c r="S275" s="254"/>
      <c r="T275" s="25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6" t="s">
        <v>147</v>
      </c>
      <c r="AU275" s="256" t="s">
        <v>82</v>
      </c>
      <c r="AV275" s="14" t="s">
        <v>82</v>
      </c>
      <c r="AW275" s="14" t="s">
        <v>33</v>
      </c>
      <c r="AX275" s="14" t="s">
        <v>80</v>
      </c>
      <c r="AY275" s="256" t="s">
        <v>132</v>
      </c>
    </row>
    <row r="276" s="12" customFormat="1" ht="22.8" customHeight="1">
      <c r="A276" s="12"/>
      <c r="B276" s="203"/>
      <c r="C276" s="204"/>
      <c r="D276" s="205" t="s">
        <v>71</v>
      </c>
      <c r="E276" s="217" t="s">
        <v>431</v>
      </c>
      <c r="F276" s="217" t="s">
        <v>432</v>
      </c>
      <c r="G276" s="204"/>
      <c r="H276" s="204"/>
      <c r="I276" s="207"/>
      <c r="J276" s="218">
        <f>BK276</f>
        <v>0</v>
      </c>
      <c r="K276" s="204"/>
      <c r="L276" s="209"/>
      <c r="M276" s="210"/>
      <c r="N276" s="211"/>
      <c r="O276" s="211"/>
      <c r="P276" s="212">
        <f>SUM(P277:P286)</f>
        <v>0</v>
      </c>
      <c r="Q276" s="211"/>
      <c r="R276" s="212">
        <f>SUM(R277:R286)</f>
        <v>0</v>
      </c>
      <c r="S276" s="211"/>
      <c r="T276" s="213">
        <f>SUM(T277:T286)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14" t="s">
        <v>80</v>
      </c>
      <c r="AT276" s="215" t="s">
        <v>71</v>
      </c>
      <c r="AU276" s="215" t="s">
        <v>80</v>
      </c>
      <c r="AY276" s="214" t="s">
        <v>132</v>
      </c>
      <c r="BK276" s="216">
        <f>SUM(BK277:BK286)</f>
        <v>0</v>
      </c>
    </row>
    <row r="277" s="2" customFormat="1" ht="16.5" customHeight="1">
      <c r="A277" s="39"/>
      <c r="B277" s="40"/>
      <c r="C277" s="219" t="s">
        <v>433</v>
      </c>
      <c r="D277" s="219" t="s">
        <v>134</v>
      </c>
      <c r="E277" s="220" t="s">
        <v>434</v>
      </c>
      <c r="F277" s="221" t="s">
        <v>435</v>
      </c>
      <c r="G277" s="222" t="s">
        <v>222</v>
      </c>
      <c r="H277" s="223">
        <v>2</v>
      </c>
      <c r="I277" s="224"/>
      <c r="J277" s="225">
        <f>ROUND(I277*H277,2)</f>
        <v>0</v>
      </c>
      <c r="K277" s="221" t="s">
        <v>19</v>
      </c>
      <c r="L277" s="45"/>
      <c r="M277" s="226" t="s">
        <v>19</v>
      </c>
      <c r="N277" s="227" t="s">
        <v>43</v>
      </c>
      <c r="O277" s="85"/>
      <c r="P277" s="228">
        <f>O277*H277</f>
        <v>0</v>
      </c>
      <c r="Q277" s="228">
        <v>0</v>
      </c>
      <c r="R277" s="228">
        <f>Q277*H277</f>
        <v>0</v>
      </c>
      <c r="S277" s="228">
        <v>0</v>
      </c>
      <c r="T277" s="22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0" t="s">
        <v>138</v>
      </c>
      <c r="AT277" s="230" t="s">
        <v>134</v>
      </c>
      <c r="AU277" s="230" t="s">
        <v>82</v>
      </c>
      <c r="AY277" s="18" t="s">
        <v>132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8" t="s">
        <v>80</v>
      </c>
      <c r="BK277" s="231">
        <f>ROUND(I277*H277,2)</f>
        <v>0</v>
      </c>
      <c r="BL277" s="18" t="s">
        <v>138</v>
      </c>
      <c r="BM277" s="230" t="s">
        <v>436</v>
      </c>
    </row>
    <row r="278" s="2" customFormat="1" ht="16.5" customHeight="1">
      <c r="A278" s="39"/>
      <c r="B278" s="40"/>
      <c r="C278" s="219" t="s">
        <v>437</v>
      </c>
      <c r="D278" s="219" t="s">
        <v>134</v>
      </c>
      <c r="E278" s="220" t="s">
        <v>438</v>
      </c>
      <c r="F278" s="221" t="s">
        <v>439</v>
      </c>
      <c r="G278" s="222" t="s">
        <v>194</v>
      </c>
      <c r="H278" s="223">
        <v>3.8879999999999999</v>
      </c>
      <c r="I278" s="224"/>
      <c r="J278" s="225">
        <f>ROUND(I278*H278,2)</f>
        <v>0</v>
      </c>
      <c r="K278" s="221" t="s">
        <v>143</v>
      </c>
      <c r="L278" s="45"/>
      <c r="M278" s="226" t="s">
        <v>19</v>
      </c>
      <c r="N278" s="227" t="s">
        <v>43</v>
      </c>
      <c r="O278" s="85"/>
      <c r="P278" s="228">
        <f>O278*H278</f>
        <v>0</v>
      </c>
      <c r="Q278" s="228">
        <v>0</v>
      </c>
      <c r="R278" s="228">
        <f>Q278*H278</f>
        <v>0</v>
      </c>
      <c r="S278" s="228">
        <v>0</v>
      </c>
      <c r="T278" s="22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0" t="s">
        <v>138</v>
      </c>
      <c r="AT278" s="230" t="s">
        <v>134</v>
      </c>
      <c r="AU278" s="230" t="s">
        <v>82</v>
      </c>
      <c r="AY278" s="18" t="s">
        <v>132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8" t="s">
        <v>80</v>
      </c>
      <c r="BK278" s="231">
        <f>ROUND(I278*H278,2)</f>
        <v>0</v>
      </c>
      <c r="BL278" s="18" t="s">
        <v>138</v>
      </c>
      <c r="BM278" s="230" t="s">
        <v>440</v>
      </c>
    </row>
    <row r="279" s="2" customFormat="1">
      <c r="A279" s="39"/>
      <c r="B279" s="40"/>
      <c r="C279" s="41"/>
      <c r="D279" s="232" t="s">
        <v>145</v>
      </c>
      <c r="E279" s="41"/>
      <c r="F279" s="233" t="s">
        <v>441</v>
      </c>
      <c r="G279" s="41"/>
      <c r="H279" s="41"/>
      <c r="I279" s="137"/>
      <c r="J279" s="41"/>
      <c r="K279" s="41"/>
      <c r="L279" s="45"/>
      <c r="M279" s="234"/>
      <c r="N279" s="235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145</v>
      </c>
      <c r="AU279" s="18" t="s">
        <v>82</v>
      </c>
    </row>
    <row r="280" s="2" customFormat="1" ht="16.5" customHeight="1">
      <c r="A280" s="39"/>
      <c r="B280" s="40"/>
      <c r="C280" s="219" t="s">
        <v>442</v>
      </c>
      <c r="D280" s="219" t="s">
        <v>134</v>
      </c>
      <c r="E280" s="220" t="s">
        <v>443</v>
      </c>
      <c r="F280" s="221" t="s">
        <v>444</v>
      </c>
      <c r="G280" s="222" t="s">
        <v>194</v>
      </c>
      <c r="H280" s="223">
        <v>3.8879999999999999</v>
      </c>
      <c r="I280" s="224"/>
      <c r="J280" s="225">
        <f>ROUND(I280*H280,2)</f>
        <v>0</v>
      </c>
      <c r="K280" s="221" t="s">
        <v>143</v>
      </c>
      <c r="L280" s="45"/>
      <c r="M280" s="226" t="s">
        <v>19</v>
      </c>
      <c r="N280" s="227" t="s">
        <v>43</v>
      </c>
      <c r="O280" s="85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138</v>
      </c>
      <c r="AT280" s="230" t="s">
        <v>134</v>
      </c>
      <c r="AU280" s="230" t="s">
        <v>82</v>
      </c>
      <c r="AY280" s="18" t="s">
        <v>132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8" t="s">
        <v>80</v>
      </c>
      <c r="BK280" s="231">
        <f>ROUND(I280*H280,2)</f>
        <v>0</v>
      </c>
      <c r="BL280" s="18" t="s">
        <v>138</v>
      </c>
      <c r="BM280" s="230" t="s">
        <v>445</v>
      </c>
    </row>
    <row r="281" s="2" customFormat="1">
      <c r="A281" s="39"/>
      <c r="B281" s="40"/>
      <c r="C281" s="41"/>
      <c r="D281" s="232" t="s">
        <v>145</v>
      </c>
      <c r="E281" s="41"/>
      <c r="F281" s="233" t="s">
        <v>446</v>
      </c>
      <c r="G281" s="41"/>
      <c r="H281" s="41"/>
      <c r="I281" s="137"/>
      <c r="J281" s="41"/>
      <c r="K281" s="41"/>
      <c r="L281" s="45"/>
      <c r="M281" s="234"/>
      <c r="N281" s="235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145</v>
      </c>
      <c r="AU281" s="18" t="s">
        <v>82</v>
      </c>
    </row>
    <row r="282" s="2" customFormat="1" ht="16.5" customHeight="1">
      <c r="A282" s="39"/>
      <c r="B282" s="40"/>
      <c r="C282" s="219" t="s">
        <v>447</v>
      </c>
      <c r="D282" s="219" t="s">
        <v>134</v>
      </c>
      <c r="E282" s="220" t="s">
        <v>448</v>
      </c>
      <c r="F282" s="221" t="s">
        <v>449</v>
      </c>
      <c r="G282" s="222" t="s">
        <v>194</v>
      </c>
      <c r="H282" s="223">
        <v>7.7759999999999998</v>
      </c>
      <c r="I282" s="224"/>
      <c r="J282" s="225">
        <f>ROUND(I282*H282,2)</f>
        <v>0</v>
      </c>
      <c r="K282" s="221" t="s">
        <v>143</v>
      </c>
      <c r="L282" s="45"/>
      <c r="M282" s="226" t="s">
        <v>19</v>
      </c>
      <c r="N282" s="227" t="s">
        <v>43</v>
      </c>
      <c r="O282" s="85"/>
      <c r="P282" s="228">
        <f>O282*H282</f>
        <v>0</v>
      </c>
      <c r="Q282" s="228">
        <v>0</v>
      </c>
      <c r="R282" s="228">
        <f>Q282*H282</f>
        <v>0</v>
      </c>
      <c r="S282" s="228">
        <v>0</v>
      </c>
      <c r="T282" s="22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138</v>
      </c>
      <c r="AT282" s="230" t="s">
        <v>134</v>
      </c>
      <c r="AU282" s="230" t="s">
        <v>82</v>
      </c>
      <c r="AY282" s="18" t="s">
        <v>132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8" t="s">
        <v>80</v>
      </c>
      <c r="BK282" s="231">
        <f>ROUND(I282*H282,2)</f>
        <v>0</v>
      </c>
      <c r="BL282" s="18" t="s">
        <v>138</v>
      </c>
      <c r="BM282" s="230" t="s">
        <v>450</v>
      </c>
    </row>
    <row r="283" s="2" customFormat="1">
      <c r="A283" s="39"/>
      <c r="B283" s="40"/>
      <c r="C283" s="41"/>
      <c r="D283" s="232" t="s">
        <v>145</v>
      </c>
      <c r="E283" s="41"/>
      <c r="F283" s="233" t="s">
        <v>451</v>
      </c>
      <c r="G283" s="41"/>
      <c r="H283" s="41"/>
      <c r="I283" s="137"/>
      <c r="J283" s="41"/>
      <c r="K283" s="41"/>
      <c r="L283" s="45"/>
      <c r="M283" s="234"/>
      <c r="N283" s="235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145</v>
      </c>
      <c r="AU283" s="18" t="s">
        <v>82</v>
      </c>
    </row>
    <row r="284" s="14" customFormat="1">
      <c r="A284" s="14"/>
      <c r="B284" s="246"/>
      <c r="C284" s="247"/>
      <c r="D284" s="232" t="s">
        <v>147</v>
      </c>
      <c r="E284" s="247"/>
      <c r="F284" s="249" t="s">
        <v>452</v>
      </c>
      <c r="G284" s="247"/>
      <c r="H284" s="250">
        <v>7.7759999999999998</v>
      </c>
      <c r="I284" s="251"/>
      <c r="J284" s="247"/>
      <c r="K284" s="247"/>
      <c r="L284" s="252"/>
      <c r="M284" s="253"/>
      <c r="N284" s="254"/>
      <c r="O284" s="254"/>
      <c r="P284" s="254"/>
      <c r="Q284" s="254"/>
      <c r="R284" s="254"/>
      <c r="S284" s="254"/>
      <c r="T284" s="255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6" t="s">
        <v>147</v>
      </c>
      <c r="AU284" s="256" t="s">
        <v>82</v>
      </c>
      <c r="AV284" s="14" t="s">
        <v>82</v>
      </c>
      <c r="AW284" s="14" t="s">
        <v>4</v>
      </c>
      <c r="AX284" s="14" t="s">
        <v>80</v>
      </c>
      <c r="AY284" s="256" t="s">
        <v>132</v>
      </c>
    </row>
    <row r="285" s="2" customFormat="1" ht="16.5" customHeight="1">
      <c r="A285" s="39"/>
      <c r="B285" s="40"/>
      <c r="C285" s="219" t="s">
        <v>453</v>
      </c>
      <c r="D285" s="219" t="s">
        <v>134</v>
      </c>
      <c r="E285" s="220" t="s">
        <v>454</v>
      </c>
      <c r="F285" s="221" t="s">
        <v>455</v>
      </c>
      <c r="G285" s="222" t="s">
        <v>194</v>
      </c>
      <c r="H285" s="223">
        <v>3.8879999999999999</v>
      </c>
      <c r="I285" s="224"/>
      <c r="J285" s="225">
        <f>ROUND(I285*H285,2)</f>
        <v>0</v>
      </c>
      <c r="K285" s="221" t="s">
        <v>19</v>
      </c>
      <c r="L285" s="45"/>
      <c r="M285" s="226" t="s">
        <v>19</v>
      </c>
      <c r="N285" s="227" t="s">
        <v>43</v>
      </c>
      <c r="O285" s="85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138</v>
      </c>
      <c r="AT285" s="230" t="s">
        <v>134</v>
      </c>
      <c r="AU285" s="230" t="s">
        <v>82</v>
      </c>
      <c r="AY285" s="18" t="s">
        <v>132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80</v>
      </c>
      <c r="BK285" s="231">
        <f>ROUND(I285*H285,2)</f>
        <v>0</v>
      </c>
      <c r="BL285" s="18" t="s">
        <v>138</v>
      </c>
      <c r="BM285" s="230" t="s">
        <v>456</v>
      </c>
    </row>
    <row r="286" s="2" customFormat="1">
      <c r="A286" s="39"/>
      <c r="B286" s="40"/>
      <c r="C286" s="41"/>
      <c r="D286" s="232" t="s">
        <v>145</v>
      </c>
      <c r="E286" s="41"/>
      <c r="F286" s="233" t="s">
        <v>457</v>
      </c>
      <c r="G286" s="41"/>
      <c r="H286" s="41"/>
      <c r="I286" s="137"/>
      <c r="J286" s="41"/>
      <c r="K286" s="41"/>
      <c r="L286" s="45"/>
      <c r="M286" s="234"/>
      <c r="N286" s="235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145</v>
      </c>
      <c r="AU286" s="18" t="s">
        <v>82</v>
      </c>
    </row>
    <row r="287" s="12" customFormat="1" ht="22.8" customHeight="1">
      <c r="A287" s="12"/>
      <c r="B287" s="203"/>
      <c r="C287" s="204"/>
      <c r="D287" s="205" t="s">
        <v>71</v>
      </c>
      <c r="E287" s="217" t="s">
        <v>458</v>
      </c>
      <c r="F287" s="217" t="s">
        <v>459</v>
      </c>
      <c r="G287" s="204"/>
      <c r="H287" s="204"/>
      <c r="I287" s="207"/>
      <c r="J287" s="218">
        <f>BK287</f>
        <v>0</v>
      </c>
      <c r="K287" s="204"/>
      <c r="L287" s="209"/>
      <c r="M287" s="210"/>
      <c r="N287" s="211"/>
      <c r="O287" s="211"/>
      <c r="P287" s="212">
        <f>SUM(P288:P289)</f>
        <v>0</v>
      </c>
      <c r="Q287" s="211"/>
      <c r="R287" s="212">
        <f>SUM(R288:R289)</f>
        <v>0</v>
      </c>
      <c r="S287" s="211"/>
      <c r="T287" s="213">
        <f>SUM(T288:T289)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14" t="s">
        <v>80</v>
      </c>
      <c r="AT287" s="215" t="s">
        <v>71</v>
      </c>
      <c r="AU287" s="215" t="s">
        <v>80</v>
      </c>
      <c r="AY287" s="214" t="s">
        <v>132</v>
      </c>
      <c r="BK287" s="216">
        <f>SUM(BK288:BK289)</f>
        <v>0</v>
      </c>
    </row>
    <row r="288" s="2" customFormat="1" ht="16.5" customHeight="1">
      <c r="A288" s="39"/>
      <c r="B288" s="40"/>
      <c r="C288" s="219" t="s">
        <v>460</v>
      </c>
      <c r="D288" s="219" t="s">
        <v>134</v>
      </c>
      <c r="E288" s="220" t="s">
        <v>461</v>
      </c>
      <c r="F288" s="221" t="s">
        <v>462</v>
      </c>
      <c r="G288" s="222" t="s">
        <v>194</v>
      </c>
      <c r="H288" s="223">
        <v>14.037000000000001</v>
      </c>
      <c r="I288" s="224"/>
      <c r="J288" s="225">
        <f>ROUND(I288*H288,2)</f>
        <v>0</v>
      </c>
      <c r="K288" s="221" t="s">
        <v>143</v>
      </c>
      <c r="L288" s="45"/>
      <c r="M288" s="226" t="s">
        <v>19</v>
      </c>
      <c r="N288" s="227" t="s">
        <v>43</v>
      </c>
      <c r="O288" s="85"/>
      <c r="P288" s="228">
        <f>O288*H288</f>
        <v>0</v>
      </c>
      <c r="Q288" s="228">
        <v>0</v>
      </c>
      <c r="R288" s="228">
        <f>Q288*H288</f>
        <v>0</v>
      </c>
      <c r="S288" s="228">
        <v>0</v>
      </c>
      <c r="T288" s="22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138</v>
      </c>
      <c r="AT288" s="230" t="s">
        <v>134</v>
      </c>
      <c r="AU288" s="230" t="s">
        <v>82</v>
      </c>
      <c r="AY288" s="18" t="s">
        <v>132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80</v>
      </c>
      <c r="BK288" s="231">
        <f>ROUND(I288*H288,2)</f>
        <v>0</v>
      </c>
      <c r="BL288" s="18" t="s">
        <v>138</v>
      </c>
      <c r="BM288" s="230" t="s">
        <v>463</v>
      </c>
    </row>
    <row r="289" s="2" customFormat="1">
      <c r="A289" s="39"/>
      <c r="B289" s="40"/>
      <c r="C289" s="41"/>
      <c r="D289" s="232" t="s">
        <v>145</v>
      </c>
      <c r="E289" s="41"/>
      <c r="F289" s="233" t="s">
        <v>464</v>
      </c>
      <c r="G289" s="41"/>
      <c r="H289" s="41"/>
      <c r="I289" s="137"/>
      <c r="J289" s="41"/>
      <c r="K289" s="41"/>
      <c r="L289" s="45"/>
      <c r="M289" s="234"/>
      <c r="N289" s="235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145</v>
      </c>
      <c r="AU289" s="18" t="s">
        <v>82</v>
      </c>
    </row>
    <row r="290" s="12" customFormat="1" ht="22.8" customHeight="1">
      <c r="A290" s="12"/>
      <c r="B290" s="203"/>
      <c r="C290" s="204"/>
      <c r="D290" s="205" t="s">
        <v>71</v>
      </c>
      <c r="E290" s="217" t="s">
        <v>465</v>
      </c>
      <c r="F290" s="217" t="s">
        <v>466</v>
      </c>
      <c r="G290" s="204"/>
      <c r="H290" s="204"/>
      <c r="I290" s="207"/>
      <c r="J290" s="218">
        <f>BK290</f>
        <v>0</v>
      </c>
      <c r="K290" s="204"/>
      <c r="L290" s="209"/>
      <c r="M290" s="210"/>
      <c r="N290" s="211"/>
      <c r="O290" s="211"/>
      <c r="P290" s="212">
        <f>SUM(P291:P333)</f>
        <v>0</v>
      </c>
      <c r="Q290" s="211"/>
      <c r="R290" s="212">
        <f>SUM(R291:R333)</f>
        <v>0</v>
      </c>
      <c r="S290" s="211"/>
      <c r="T290" s="213">
        <f>SUM(T291:T333)</f>
        <v>301.89099999999996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14" t="s">
        <v>80</v>
      </c>
      <c r="AT290" s="215" t="s">
        <v>71</v>
      </c>
      <c r="AU290" s="215" t="s">
        <v>80</v>
      </c>
      <c r="AY290" s="214" t="s">
        <v>132</v>
      </c>
      <c r="BK290" s="216">
        <f>SUM(BK291:BK333)</f>
        <v>0</v>
      </c>
    </row>
    <row r="291" s="2" customFormat="1" ht="16.5" customHeight="1">
      <c r="A291" s="39"/>
      <c r="B291" s="40"/>
      <c r="C291" s="219" t="s">
        <v>467</v>
      </c>
      <c r="D291" s="219" t="s">
        <v>134</v>
      </c>
      <c r="E291" s="220" t="s">
        <v>468</v>
      </c>
      <c r="F291" s="221" t="s">
        <v>469</v>
      </c>
      <c r="G291" s="222" t="s">
        <v>201</v>
      </c>
      <c r="H291" s="223">
        <v>1010</v>
      </c>
      <c r="I291" s="224"/>
      <c r="J291" s="225">
        <f>ROUND(I291*H291,2)</f>
        <v>0</v>
      </c>
      <c r="K291" s="221" t="s">
        <v>19</v>
      </c>
      <c r="L291" s="45"/>
      <c r="M291" s="226" t="s">
        <v>19</v>
      </c>
      <c r="N291" s="227" t="s">
        <v>43</v>
      </c>
      <c r="O291" s="85"/>
      <c r="P291" s="228">
        <f>O291*H291</f>
        <v>0</v>
      </c>
      <c r="Q291" s="228">
        <v>0</v>
      </c>
      <c r="R291" s="228">
        <f>Q291*H291</f>
        <v>0</v>
      </c>
      <c r="S291" s="228">
        <v>0.01</v>
      </c>
      <c r="T291" s="229">
        <f>S291*H291</f>
        <v>10.1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0" t="s">
        <v>138</v>
      </c>
      <c r="AT291" s="230" t="s">
        <v>134</v>
      </c>
      <c r="AU291" s="230" t="s">
        <v>82</v>
      </c>
      <c r="AY291" s="18" t="s">
        <v>132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8" t="s">
        <v>80</v>
      </c>
      <c r="BK291" s="231">
        <f>ROUND(I291*H291,2)</f>
        <v>0</v>
      </c>
      <c r="BL291" s="18" t="s">
        <v>138</v>
      </c>
      <c r="BM291" s="230" t="s">
        <v>470</v>
      </c>
    </row>
    <row r="292" s="2" customFormat="1">
      <c r="A292" s="39"/>
      <c r="B292" s="40"/>
      <c r="C292" s="41"/>
      <c r="D292" s="232" t="s">
        <v>145</v>
      </c>
      <c r="E292" s="41"/>
      <c r="F292" s="233" t="s">
        <v>469</v>
      </c>
      <c r="G292" s="41"/>
      <c r="H292" s="41"/>
      <c r="I292" s="137"/>
      <c r="J292" s="41"/>
      <c r="K292" s="41"/>
      <c r="L292" s="45"/>
      <c r="M292" s="234"/>
      <c r="N292" s="235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145</v>
      </c>
      <c r="AU292" s="18" t="s">
        <v>82</v>
      </c>
    </row>
    <row r="293" s="2" customFormat="1" ht="16.5" customHeight="1">
      <c r="A293" s="39"/>
      <c r="B293" s="40"/>
      <c r="C293" s="219" t="s">
        <v>471</v>
      </c>
      <c r="D293" s="219" t="s">
        <v>134</v>
      </c>
      <c r="E293" s="220" t="s">
        <v>472</v>
      </c>
      <c r="F293" s="221" t="s">
        <v>473</v>
      </c>
      <c r="G293" s="222" t="s">
        <v>201</v>
      </c>
      <c r="H293" s="223">
        <v>3.2000000000000002</v>
      </c>
      <c r="I293" s="224"/>
      <c r="J293" s="225">
        <f>ROUND(I293*H293,2)</f>
        <v>0</v>
      </c>
      <c r="K293" s="221" t="s">
        <v>143</v>
      </c>
      <c r="L293" s="45"/>
      <c r="M293" s="226" t="s">
        <v>19</v>
      </c>
      <c r="N293" s="227" t="s">
        <v>43</v>
      </c>
      <c r="O293" s="85"/>
      <c r="P293" s="228">
        <f>O293*H293</f>
        <v>0</v>
      </c>
      <c r="Q293" s="228">
        <v>0</v>
      </c>
      <c r="R293" s="228">
        <f>Q293*H293</f>
        <v>0</v>
      </c>
      <c r="S293" s="228">
        <v>0.23999999999999999</v>
      </c>
      <c r="T293" s="229">
        <f>S293*H293</f>
        <v>0.76800000000000002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0" t="s">
        <v>138</v>
      </c>
      <c r="AT293" s="230" t="s">
        <v>134</v>
      </c>
      <c r="AU293" s="230" t="s">
        <v>82</v>
      </c>
      <c r="AY293" s="18" t="s">
        <v>132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8" t="s">
        <v>80</v>
      </c>
      <c r="BK293" s="231">
        <f>ROUND(I293*H293,2)</f>
        <v>0</v>
      </c>
      <c r="BL293" s="18" t="s">
        <v>138</v>
      </c>
      <c r="BM293" s="230" t="s">
        <v>474</v>
      </c>
    </row>
    <row r="294" s="2" customFormat="1">
      <c r="A294" s="39"/>
      <c r="B294" s="40"/>
      <c r="C294" s="41"/>
      <c r="D294" s="232" t="s">
        <v>145</v>
      </c>
      <c r="E294" s="41"/>
      <c r="F294" s="233" t="s">
        <v>475</v>
      </c>
      <c r="G294" s="41"/>
      <c r="H294" s="41"/>
      <c r="I294" s="137"/>
      <c r="J294" s="41"/>
      <c r="K294" s="41"/>
      <c r="L294" s="45"/>
      <c r="M294" s="234"/>
      <c r="N294" s="235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145</v>
      </c>
      <c r="AU294" s="18" t="s">
        <v>82</v>
      </c>
    </row>
    <row r="295" s="14" customFormat="1">
      <c r="A295" s="14"/>
      <c r="B295" s="246"/>
      <c r="C295" s="247"/>
      <c r="D295" s="232" t="s">
        <v>147</v>
      </c>
      <c r="E295" s="248" t="s">
        <v>19</v>
      </c>
      <c r="F295" s="249" t="s">
        <v>476</v>
      </c>
      <c r="G295" s="247"/>
      <c r="H295" s="250">
        <v>3.2000000000000002</v>
      </c>
      <c r="I295" s="251"/>
      <c r="J295" s="247"/>
      <c r="K295" s="247"/>
      <c r="L295" s="252"/>
      <c r="M295" s="253"/>
      <c r="N295" s="254"/>
      <c r="O295" s="254"/>
      <c r="P295" s="254"/>
      <c r="Q295" s="254"/>
      <c r="R295" s="254"/>
      <c r="S295" s="254"/>
      <c r="T295" s="25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6" t="s">
        <v>147</v>
      </c>
      <c r="AU295" s="256" t="s">
        <v>82</v>
      </c>
      <c r="AV295" s="14" t="s">
        <v>82</v>
      </c>
      <c r="AW295" s="14" t="s">
        <v>33</v>
      </c>
      <c r="AX295" s="14" t="s">
        <v>80</v>
      </c>
      <c r="AY295" s="256" t="s">
        <v>132</v>
      </c>
    </row>
    <row r="296" s="2" customFormat="1" ht="16.5" customHeight="1">
      <c r="A296" s="39"/>
      <c r="B296" s="40"/>
      <c r="C296" s="219" t="s">
        <v>477</v>
      </c>
      <c r="D296" s="219" t="s">
        <v>134</v>
      </c>
      <c r="E296" s="220" t="s">
        <v>478</v>
      </c>
      <c r="F296" s="221" t="s">
        <v>479</v>
      </c>
      <c r="G296" s="222" t="s">
        <v>201</v>
      </c>
      <c r="H296" s="223">
        <v>393.5</v>
      </c>
      <c r="I296" s="224"/>
      <c r="J296" s="225">
        <f>ROUND(I296*H296,2)</f>
        <v>0</v>
      </c>
      <c r="K296" s="221" t="s">
        <v>143</v>
      </c>
      <c r="L296" s="45"/>
      <c r="M296" s="226" t="s">
        <v>19</v>
      </c>
      <c r="N296" s="227" t="s">
        <v>43</v>
      </c>
      <c r="O296" s="85"/>
      <c r="P296" s="228">
        <f>O296*H296</f>
        <v>0</v>
      </c>
      <c r="Q296" s="228">
        <v>0</v>
      </c>
      <c r="R296" s="228">
        <f>Q296*H296</f>
        <v>0</v>
      </c>
      <c r="S296" s="228">
        <v>0.23999999999999999</v>
      </c>
      <c r="T296" s="229">
        <f>S296*H296</f>
        <v>94.439999999999998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0" t="s">
        <v>138</v>
      </c>
      <c r="AT296" s="230" t="s">
        <v>134</v>
      </c>
      <c r="AU296" s="230" t="s">
        <v>82</v>
      </c>
      <c r="AY296" s="18" t="s">
        <v>132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8" t="s">
        <v>80</v>
      </c>
      <c r="BK296" s="231">
        <f>ROUND(I296*H296,2)</f>
        <v>0</v>
      </c>
      <c r="BL296" s="18" t="s">
        <v>138</v>
      </c>
      <c r="BM296" s="230" t="s">
        <v>480</v>
      </c>
    </row>
    <row r="297" s="2" customFormat="1">
      <c r="A297" s="39"/>
      <c r="B297" s="40"/>
      <c r="C297" s="41"/>
      <c r="D297" s="232" t="s">
        <v>145</v>
      </c>
      <c r="E297" s="41"/>
      <c r="F297" s="233" t="s">
        <v>481</v>
      </c>
      <c r="G297" s="41"/>
      <c r="H297" s="41"/>
      <c r="I297" s="137"/>
      <c r="J297" s="41"/>
      <c r="K297" s="41"/>
      <c r="L297" s="45"/>
      <c r="M297" s="234"/>
      <c r="N297" s="235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145</v>
      </c>
      <c r="AU297" s="18" t="s">
        <v>82</v>
      </c>
    </row>
    <row r="298" s="2" customFormat="1" ht="16.5" customHeight="1">
      <c r="A298" s="39"/>
      <c r="B298" s="40"/>
      <c r="C298" s="219" t="s">
        <v>482</v>
      </c>
      <c r="D298" s="219" t="s">
        <v>134</v>
      </c>
      <c r="E298" s="220" t="s">
        <v>483</v>
      </c>
      <c r="F298" s="221" t="s">
        <v>484</v>
      </c>
      <c r="G298" s="222" t="s">
        <v>201</v>
      </c>
      <c r="H298" s="223">
        <v>31</v>
      </c>
      <c r="I298" s="224"/>
      <c r="J298" s="225">
        <f>ROUND(I298*H298,2)</f>
        <v>0</v>
      </c>
      <c r="K298" s="221" t="s">
        <v>143</v>
      </c>
      <c r="L298" s="45"/>
      <c r="M298" s="226" t="s">
        <v>19</v>
      </c>
      <c r="N298" s="227" t="s">
        <v>43</v>
      </c>
      <c r="O298" s="85"/>
      <c r="P298" s="228">
        <f>O298*H298</f>
        <v>0</v>
      </c>
      <c r="Q298" s="228">
        <v>0</v>
      </c>
      <c r="R298" s="228">
        <f>Q298*H298</f>
        <v>0</v>
      </c>
      <c r="S298" s="228">
        <v>0.29999999999999999</v>
      </c>
      <c r="T298" s="229">
        <f>S298*H298</f>
        <v>9.2999999999999989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0" t="s">
        <v>138</v>
      </c>
      <c r="AT298" s="230" t="s">
        <v>134</v>
      </c>
      <c r="AU298" s="230" t="s">
        <v>82</v>
      </c>
      <c r="AY298" s="18" t="s">
        <v>132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8" t="s">
        <v>80</v>
      </c>
      <c r="BK298" s="231">
        <f>ROUND(I298*H298,2)</f>
        <v>0</v>
      </c>
      <c r="BL298" s="18" t="s">
        <v>138</v>
      </c>
      <c r="BM298" s="230" t="s">
        <v>485</v>
      </c>
    </row>
    <row r="299" s="2" customFormat="1">
      <c r="A299" s="39"/>
      <c r="B299" s="40"/>
      <c r="C299" s="41"/>
      <c r="D299" s="232" t="s">
        <v>145</v>
      </c>
      <c r="E299" s="41"/>
      <c r="F299" s="233" t="s">
        <v>486</v>
      </c>
      <c r="G299" s="41"/>
      <c r="H299" s="41"/>
      <c r="I299" s="137"/>
      <c r="J299" s="41"/>
      <c r="K299" s="41"/>
      <c r="L299" s="45"/>
      <c r="M299" s="234"/>
      <c r="N299" s="235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145</v>
      </c>
      <c r="AU299" s="18" t="s">
        <v>82</v>
      </c>
    </row>
    <row r="300" s="14" customFormat="1">
      <c r="A300" s="14"/>
      <c r="B300" s="246"/>
      <c r="C300" s="247"/>
      <c r="D300" s="232" t="s">
        <v>147</v>
      </c>
      <c r="E300" s="248" t="s">
        <v>19</v>
      </c>
      <c r="F300" s="249" t="s">
        <v>487</v>
      </c>
      <c r="G300" s="247"/>
      <c r="H300" s="250">
        <v>31</v>
      </c>
      <c r="I300" s="251"/>
      <c r="J300" s="247"/>
      <c r="K300" s="247"/>
      <c r="L300" s="252"/>
      <c r="M300" s="253"/>
      <c r="N300" s="254"/>
      <c r="O300" s="254"/>
      <c r="P300" s="254"/>
      <c r="Q300" s="254"/>
      <c r="R300" s="254"/>
      <c r="S300" s="254"/>
      <c r="T300" s="255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6" t="s">
        <v>147</v>
      </c>
      <c r="AU300" s="256" t="s">
        <v>82</v>
      </c>
      <c r="AV300" s="14" t="s">
        <v>82</v>
      </c>
      <c r="AW300" s="14" t="s">
        <v>33</v>
      </c>
      <c r="AX300" s="14" t="s">
        <v>80</v>
      </c>
      <c r="AY300" s="256" t="s">
        <v>132</v>
      </c>
    </row>
    <row r="301" s="2" customFormat="1" ht="16.5" customHeight="1">
      <c r="A301" s="39"/>
      <c r="B301" s="40"/>
      <c r="C301" s="219" t="s">
        <v>488</v>
      </c>
      <c r="D301" s="219" t="s">
        <v>134</v>
      </c>
      <c r="E301" s="220" t="s">
        <v>489</v>
      </c>
      <c r="F301" s="221" t="s">
        <v>490</v>
      </c>
      <c r="G301" s="222" t="s">
        <v>201</v>
      </c>
      <c r="H301" s="223">
        <v>3.2000000000000002</v>
      </c>
      <c r="I301" s="224"/>
      <c r="J301" s="225">
        <f>ROUND(I301*H301,2)</f>
        <v>0</v>
      </c>
      <c r="K301" s="221" t="s">
        <v>143</v>
      </c>
      <c r="L301" s="45"/>
      <c r="M301" s="226" t="s">
        <v>19</v>
      </c>
      <c r="N301" s="227" t="s">
        <v>43</v>
      </c>
      <c r="O301" s="85"/>
      <c r="P301" s="228">
        <f>O301*H301</f>
        <v>0</v>
      </c>
      <c r="Q301" s="228">
        <v>0</v>
      </c>
      <c r="R301" s="228">
        <f>Q301*H301</f>
        <v>0</v>
      </c>
      <c r="S301" s="228">
        <v>0.28999999999999998</v>
      </c>
      <c r="T301" s="229">
        <f>S301*H301</f>
        <v>0.92799999999999994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0" t="s">
        <v>138</v>
      </c>
      <c r="AT301" s="230" t="s">
        <v>134</v>
      </c>
      <c r="AU301" s="230" t="s">
        <v>82</v>
      </c>
      <c r="AY301" s="18" t="s">
        <v>132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8" t="s">
        <v>80</v>
      </c>
      <c r="BK301" s="231">
        <f>ROUND(I301*H301,2)</f>
        <v>0</v>
      </c>
      <c r="BL301" s="18" t="s">
        <v>138</v>
      </c>
      <c r="BM301" s="230" t="s">
        <v>491</v>
      </c>
    </row>
    <row r="302" s="2" customFormat="1">
      <c r="A302" s="39"/>
      <c r="B302" s="40"/>
      <c r="C302" s="41"/>
      <c r="D302" s="232" t="s">
        <v>145</v>
      </c>
      <c r="E302" s="41"/>
      <c r="F302" s="233" t="s">
        <v>492</v>
      </c>
      <c r="G302" s="41"/>
      <c r="H302" s="41"/>
      <c r="I302" s="137"/>
      <c r="J302" s="41"/>
      <c r="K302" s="41"/>
      <c r="L302" s="45"/>
      <c r="M302" s="234"/>
      <c r="N302" s="235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145</v>
      </c>
      <c r="AU302" s="18" t="s">
        <v>82</v>
      </c>
    </row>
    <row r="303" s="14" customFormat="1">
      <c r="A303" s="14"/>
      <c r="B303" s="246"/>
      <c r="C303" s="247"/>
      <c r="D303" s="232" t="s">
        <v>147</v>
      </c>
      <c r="E303" s="248" t="s">
        <v>19</v>
      </c>
      <c r="F303" s="249" t="s">
        <v>476</v>
      </c>
      <c r="G303" s="247"/>
      <c r="H303" s="250">
        <v>3.2000000000000002</v>
      </c>
      <c r="I303" s="251"/>
      <c r="J303" s="247"/>
      <c r="K303" s="247"/>
      <c r="L303" s="252"/>
      <c r="M303" s="253"/>
      <c r="N303" s="254"/>
      <c r="O303" s="254"/>
      <c r="P303" s="254"/>
      <c r="Q303" s="254"/>
      <c r="R303" s="254"/>
      <c r="S303" s="254"/>
      <c r="T303" s="255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6" t="s">
        <v>147</v>
      </c>
      <c r="AU303" s="256" t="s">
        <v>82</v>
      </c>
      <c r="AV303" s="14" t="s">
        <v>82</v>
      </c>
      <c r="AW303" s="14" t="s">
        <v>33</v>
      </c>
      <c r="AX303" s="14" t="s">
        <v>80</v>
      </c>
      <c r="AY303" s="256" t="s">
        <v>132</v>
      </c>
    </row>
    <row r="304" s="2" customFormat="1" ht="16.5" customHeight="1">
      <c r="A304" s="39"/>
      <c r="B304" s="40"/>
      <c r="C304" s="219" t="s">
        <v>493</v>
      </c>
      <c r="D304" s="219" t="s">
        <v>134</v>
      </c>
      <c r="E304" s="220" t="s">
        <v>494</v>
      </c>
      <c r="F304" s="221" t="s">
        <v>495</v>
      </c>
      <c r="G304" s="222" t="s">
        <v>201</v>
      </c>
      <c r="H304" s="223">
        <v>393.5</v>
      </c>
      <c r="I304" s="224"/>
      <c r="J304" s="225">
        <f>ROUND(I304*H304,2)</f>
        <v>0</v>
      </c>
      <c r="K304" s="221" t="s">
        <v>143</v>
      </c>
      <c r="L304" s="45"/>
      <c r="M304" s="226" t="s">
        <v>19</v>
      </c>
      <c r="N304" s="227" t="s">
        <v>43</v>
      </c>
      <c r="O304" s="85"/>
      <c r="P304" s="228">
        <f>O304*H304</f>
        <v>0</v>
      </c>
      <c r="Q304" s="228">
        <v>0</v>
      </c>
      <c r="R304" s="228">
        <f>Q304*H304</f>
        <v>0</v>
      </c>
      <c r="S304" s="228">
        <v>0.28999999999999998</v>
      </c>
      <c r="T304" s="229">
        <f>S304*H304</f>
        <v>114.115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0" t="s">
        <v>138</v>
      </c>
      <c r="AT304" s="230" t="s">
        <v>134</v>
      </c>
      <c r="AU304" s="230" t="s">
        <v>82</v>
      </c>
      <c r="AY304" s="18" t="s">
        <v>132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8" t="s">
        <v>80</v>
      </c>
      <c r="BK304" s="231">
        <f>ROUND(I304*H304,2)</f>
        <v>0</v>
      </c>
      <c r="BL304" s="18" t="s">
        <v>138</v>
      </c>
      <c r="BM304" s="230" t="s">
        <v>496</v>
      </c>
    </row>
    <row r="305" s="2" customFormat="1">
      <c r="A305" s="39"/>
      <c r="B305" s="40"/>
      <c r="C305" s="41"/>
      <c r="D305" s="232" t="s">
        <v>145</v>
      </c>
      <c r="E305" s="41"/>
      <c r="F305" s="233" t="s">
        <v>497</v>
      </c>
      <c r="G305" s="41"/>
      <c r="H305" s="41"/>
      <c r="I305" s="137"/>
      <c r="J305" s="41"/>
      <c r="K305" s="41"/>
      <c r="L305" s="45"/>
      <c r="M305" s="234"/>
      <c r="N305" s="235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145</v>
      </c>
      <c r="AU305" s="18" t="s">
        <v>82</v>
      </c>
    </row>
    <row r="306" s="2" customFormat="1" ht="16.5" customHeight="1">
      <c r="A306" s="39"/>
      <c r="B306" s="40"/>
      <c r="C306" s="219" t="s">
        <v>498</v>
      </c>
      <c r="D306" s="219" t="s">
        <v>134</v>
      </c>
      <c r="E306" s="220" t="s">
        <v>499</v>
      </c>
      <c r="F306" s="221" t="s">
        <v>500</v>
      </c>
      <c r="G306" s="222" t="s">
        <v>352</v>
      </c>
      <c r="H306" s="223">
        <v>735</v>
      </c>
      <c r="I306" s="224"/>
      <c r="J306" s="225">
        <f>ROUND(I306*H306,2)</f>
        <v>0</v>
      </c>
      <c r="K306" s="221" t="s">
        <v>143</v>
      </c>
      <c r="L306" s="45"/>
      <c r="M306" s="226" t="s">
        <v>19</v>
      </c>
      <c r="N306" s="227" t="s">
        <v>43</v>
      </c>
      <c r="O306" s="85"/>
      <c r="P306" s="228">
        <f>O306*H306</f>
        <v>0</v>
      </c>
      <c r="Q306" s="228">
        <v>0</v>
      </c>
      <c r="R306" s="228">
        <f>Q306*H306</f>
        <v>0</v>
      </c>
      <c r="S306" s="228">
        <v>0.040000000000000001</v>
      </c>
      <c r="T306" s="229">
        <f>S306*H306</f>
        <v>29.400000000000002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0" t="s">
        <v>138</v>
      </c>
      <c r="AT306" s="230" t="s">
        <v>134</v>
      </c>
      <c r="AU306" s="230" t="s">
        <v>82</v>
      </c>
      <c r="AY306" s="18" t="s">
        <v>132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8" t="s">
        <v>80</v>
      </c>
      <c r="BK306" s="231">
        <f>ROUND(I306*H306,2)</f>
        <v>0</v>
      </c>
      <c r="BL306" s="18" t="s">
        <v>138</v>
      </c>
      <c r="BM306" s="230" t="s">
        <v>501</v>
      </c>
    </row>
    <row r="307" s="2" customFormat="1">
      <c r="A307" s="39"/>
      <c r="B307" s="40"/>
      <c r="C307" s="41"/>
      <c r="D307" s="232" t="s">
        <v>145</v>
      </c>
      <c r="E307" s="41"/>
      <c r="F307" s="233" t="s">
        <v>502</v>
      </c>
      <c r="G307" s="41"/>
      <c r="H307" s="41"/>
      <c r="I307" s="137"/>
      <c r="J307" s="41"/>
      <c r="K307" s="41"/>
      <c r="L307" s="45"/>
      <c r="M307" s="234"/>
      <c r="N307" s="235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145</v>
      </c>
      <c r="AU307" s="18" t="s">
        <v>82</v>
      </c>
    </row>
    <row r="308" s="2" customFormat="1" ht="16.5" customHeight="1">
      <c r="A308" s="39"/>
      <c r="B308" s="40"/>
      <c r="C308" s="219" t="s">
        <v>503</v>
      </c>
      <c r="D308" s="219" t="s">
        <v>134</v>
      </c>
      <c r="E308" s="220" t="s">
        <v>504</v>
      </c>
      <c r="F308" s="221" t="s">
        <v>505</v>
      </c>
      <c r="G308" s="222" t="s">
        <v>201</v>
      </c>
      <c r="H308" s="223">
        <v>168</v>
      </c>
      <c r="I308" s="224"/>
      <c r="J308" s="225">
        <f>ROUND(I308*H308,2)</f>
        <v>0</v>
      </c>
      <c r="K308" s="221" t="s">
        <v>143</v>
      </c>
      <c r="L308" s="45"/>
      <c r="M308" s="226" t="s">
        <v>19</v>
      </c>
      <c r="N308" s="227" t="s">
        <v>43</v>
      </c>
      <c r="O308" s="85"/>
      <c r="P308" s="228">
        <f>O308*H308</f>
        <v>0</v>
      </c>
      <c r="Q308" s="228">
        <v>0</v>
      </c>
      <c r="R308" s="228">
        <f>Q308*H308</f>
        <v>0</v>
      </c>
      <c r="S308" s="228">
        <v>0.255</v>
      </c>
      <c r="T308" s="229">
        <f>S308*H308</f>
        <v>42.840000000000003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0" t="s">
        <v>138</v>
      </c>
      <c r="AT308" s="230" t="s">
        <v>134</v>
      </c>
      <c r="AU308" s="230" t="s">
        <v>82</v>
      </c>
      <c r="AY308" s="18" t="s">
        <v>132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8" t="s">
        <v>80</v>
      </c>
      <c r="BK308" s="231">
        <f>ROUND(I308*H308,2)</f>
        <v>0</v>
      </c>
      <c r="BL308" s="18" t="s">
        <v>138</v>
      </c>
      <c r="BM308" s="230" t="s">
        <v>506</v>
      </c>
    </row>
    <row r="309" s="2" customFormat="1">
      <c r="A309" s="39"/>
      <c r="B309" s="40"/>
      <c r="C309" s="41"/>
      <c r="D309" s="232" t="s">
        <v>145</v>
      </c>
      <c r="E309" s="41"/>
      <c r="F309" s="233" t="s">
        <v>507</v>
      </c>
      <c r="G309" s="41"/>
      <c r="H309" s="41"/>
      <c r="I309" s="137"/>
      <c r="J309" s="41"/>
      <c r="K309" s="41"/>
      <c r="L309" s="45"/>
      <c r="M309" s="234"/>
      <c r="N309" s="235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145</v>
      </c>
      <c r="AU309" s="18" t="s">
        <v>82</v>
      </c>
    </row>
    <row r="310" s="14" customFormat="1">
      <c r="A310" s="14"/>
      <c r="B310" s="246"/>
      <c r="C310" s="247"/>
      <c r="D310" s="232" t="s">
        <v>147</v>
      </c>
      <c r="E310" s="248" t="s">
        <v>19</v>
      </c>
      <c r="F310" s="249" t="s">
        <v>508</v>
      </c>
      <c r="G310" s="247"/>
      <c r="H310" s="250">
        <v>168</v>
      </c>
      <c r="I310" s="251"/>
      <c r="J310" s="247"/>
      <c r="K310" s="247"/>
      <c r="L310" s="252"/>
      <c r="M310" s="253"/>
      <c r="N310" s="254"/>
      <c r="O310" s="254"/>
      <c r="P310" s="254"/>
      <c r="Q310" s="254"/>
      <c r="R310" s="254"/>
      <c r="S310" s="254"/>
      <c r="T310" s="255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6" t="s">
        <v>147</v>
      </c>
      <c r="AU310" s="256" t="s">
        <v>82</v>
      </c>
      <c r="AV310" s="14" t="s">
        <v>82</v>
      </c>
      <c r="AW310" s="14" t="s">
        <v>33</v>
      </c>
      <c r="AX310" s="14" t="s">
        <v>80</v>
      </c>
      <c r="AY310" s="256" t="s">
        <v>132</v>
      </c>
    </row>
    <row r="311" s="2" customFormat="1" ht="16.5" customHeight="1">
      <c r="A311" s="39"/>
      <c r="B311" s="40"/>
      <c r="C311" s="219" t="s">
        <v>509</v>
      </c>
      <c r="D311" s="219" t="s">
        <v>134</v>
      </c>
      <c r="E311" s="220" t="s">
        <v>510</v>
      </c>
      <c r="F311" s="221" t="s">
        <v>511</v>
      </c>
      <c r="G311" s="222" t="s">
        <v>194</v>
      </c>
      <c r="H311" s="223">
        <v>134.44300000000001</v>
      </c>
      <c r="I311" s="224"/>
      <c r="J311" s="225">
        <f>ROUND(I311*H311,2)</f>
        <v>0</v>
      </c>
      <c r="K311" s="221" t="s">
        <v>143</v>
      </c>
      <c r="L311" s="45"/>
      <c r="M311" s="226" t="s">
        <v>19</v>
      </c>
      <c r="N311" s="227" t="s">
        <v>43</v>
      </c>
      <c r="O311" s="85"/>
      <c r="P311" s="228">
        <f>O311*H311</f>
        <v>0</v>
      </c>
      <c r="Q311" s="228">
        <v>0</v>
      </c>
      <c r="R311" s="228">
        <f>Q311*H311</f>
        <v>0</v>
      </c>
      <c r="S311" s="228">
        <v>0</v>
      </c>
      <c r="T311" s="22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0" t="s">
        <v>138</v>
      </c>
      <c r="AT311" s="230" t="s">
        <v>134</v>
      </c>
      <c r="AU311" s="230" t="s">
        <v>82</v>
      </c>
      <c r="AY311" s="18" t="s">
        <v>132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8" t="s">
        <v>80</v>
      </c>
      <c r="BK311" s="231">
        <f>ROUND(I311*H311,2)</f>
        <v>0</v>
      </c>
      <c r="BL311" s="18" t="s">
        <v>138</v>
      </c>
      <c r="BM311" s="230" t="s">
        <v>512</v>
      </c>
    </row>
    <row r="312" s="2" customFormat="1">
      <c r="A312" s="39"/>
      <c r="B312" s="40"/>
      <c r="C312" s="41"/>
      <c r="D312" s="232" t="s">
        <v>145</v>
      </c>
      <c r="E312" s="41"/>
      <c r="F312" s="233" t="s">
        <v>513</v>
      </c>
      <c r="G312" s="41"/>
      <c r="H312" s="41"/>
      <c r="I312" s="137"/>
      <c r="J312" s="41"/>
      <c r="K312" s="41"/>
      <c r="L312" s="45"/>
      <c r="M312" s="234"/>
      <c r="N312" s="235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145</v>
      </c>
      <c r="AU312" s="18" t="s">
        <v>82</v>
      </c>
    </row>
    <row r="313" s="14" customFormat="1">
      <c r="A313" s="14"/>
      <c r="B313" s="246"/>
      <c r="C313" s="247"/>
      <c r="D313" s="232" t="s">
        <v>147</v>
      </c>
      <c r="E313" s="248" t="s">
        <v>19</v>
      </c>
      <c r="F313" s="249" t="s">
        <v>514</v>
      </c>
      <c r="G313" s="247"/>
      <c r="H313" s="250">
        <v>134.44300000000001</v>
      </c>
      <c r="I313" s="251"/>
      <c r="J313" s="247"/>
      <c r="K313" s="247"/>
      <c r="L313" s="252"/>
      <c r="M313" s="253"/>
      <c r="N313" s="254"/>
      <c r="O313" s="254"/>
      <c r="P313" s="254"/>
      <c r="Q313" s="254"/>
      <c r="R313" s="254"/>
      <c r="S313" s="254"/>
      <c r="T313" s="255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6" t="s">
        <v>147</v>
      </c>
      <c r="AU313" s="256" t="s">
        <v>82</v>
      </c>
      <c r="AV313" s="14" t="s">
        <v>82</v>
      </c>
      <c r="AW313" s="14" t="s">
        <v>33</v>
      </c>
      <c r="AX313" s="14" t="s">
        <v>80</v>
      </c>
      <c r="AY313" s="256" t="s">
        <v>132</v>
      </c>
    </row>
    <row r="314" s="2" customFormat="1" ht="16.5" customHeight="1">
      <c r="A314" s="39"/>
      <c r="B314" s="40"/>
      <c r="C314" s="219" t="s">
        <v>515</v>
      </c>
      <c r="D314" s="219" t="s">
        <v>134</v>
      </c>
      <c r="E314" s="220" t="s">
        <v>516</v>
      </c>
      <c r="F314" s="221" t="s">
        <v>517</v>
      </c>
      <c r="G314" s="222" t="s">
        <v>194</v>
      </c>
      <c r="H314" s="223">
        <v>268.88600000000002</v>
      </c>
      <c r="I314" s="224"/>
      <c r="J314" s="225">
        <f>ROUND(I314*H314,2)</f>
        <v>0</v>
      </c>
      <c r="K314" s="221" t="s">
        <v>143</v>
      </c>
      <c r="L314" s="45"/>
      <c r="M314" s="226" t="s">
        <v>19</v>
      </c>
      <c r="N314" s="227" t="s">
        <v>43</v>
      </c>
      <c r="O314" s="85"/>
      <c r="P314" s="228">
        <f>O314*H314</f>
        <v>0</v>
      </c>
      <c r="Q314" s="228">
        <v>0</v>
      </c>
      <c r="R314" s="228">
        <f>Q314*H314</f>
        <v>0</v>
      </c>
      <c r="S314" s="228">
        <v>0</v>
      </c>
      <c r="T314" s="22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0" t="s">
        <v>138</v>
      </c>
      <c r="AT314" s="230" t="s">
        <v>134</v>
      </c>
      <c r="AU314" s="230" t="s">
        <v>82</v>
      </c>
      <c r="AY314" s="18" t="s">
        <v>132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8" t="s">
        <v>80</v>
      </c>
      <c r="BK314" s="231">
        <f>ROUND(I314*H314,2)</f>
        <v>0</v>
      </c>
      <c r="BL314" s="18" t="s">
        <v>138</v>
      </c>
      <c r="BM314" s="230" t="s">
        <v>518</v>
      </c>
    </row>
    <row r="315" s="2" customFormat="1">
      <c r="A315" s="39"/>
      <c r="B315" s="40"/>
      <c r="C315" s="41"/>
      <c r="D315" s="232" t="s">
        <v>145</v>
      </c>
      <c r="E315" s="41"/>
      <c r="F315" s="233" t="s">
        <v>519</v>
      </c>
      <c r="G315" s="41"/>
      <c r="H315" s="41"/>
      <c r="I315" s="137"/>
      <c r="J315" s="41"/>
      <c r="K315" s="41"/>
      <c r="L315" s="45"/>
      <c r="M315" s="234"/>
      <c r="N315" s="235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145</v>
      </c>
      <c r="AU315" s="18" t="s">
        <v>82</v>
      </c>
    </row>
    <row r="316" s="14" customFormat="1">
      <c r="A316" s="14"/>
      <c r="B316" s="246"/>
      <c r="C316" s="247"/>
      <c r="D316" s="232" t="s">
        <v>147</v>
      </c>
      <c r="E316" s="248" t="s">
        <v>19</v>
      </c>
      <c r="F316" s="249" t="s">
        <v>520</v>
      </c>
      <c r="G316" s="247"/>
      <c r="H316" s="250">
        <v>268.88600000000002</v>
      </c>
      <c r="I316" s="251"/>
      <c r="J316" s="247"/>
      <c r="K316" s="247"/>
      <c r="L316" s="252"/>
      <c r="M316" s="253"/>
      <c r="N316" s="254"/>
      <c r="O316" s="254"/>
      <c r="P316" s="254"/>
      <c r="Q316" s="254"/>
      <c r="R316" s="254"/>
      <c r="S316" s="254"/>
      <c r="T316" s="255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6" t="s">
        <v>147</v>
      </c>
      <c r="AU316" s="256" t="s">
        <v>82</v>
      </c>
      <c r="AV316" s="14" t="s">
        <v>82</v>
      </c>
      <c r="AW316" s="14" t="s">
        <v>33</v>
      </c>
      <c r="AX316" s="14" t="s">
        <v>80</v>
      </c>
      <c r="AY316" s="256" t="s">
        <v>132</v>
      </c>
    </row>
    <row r="317" s="2" customFormat="1" ht="16.5" customHeight="1">
      <c r="A317" s="39"/>
      <c r="B317" s="40"/>
      <c r="C317" s="219" t="s">
        <v>521</v>
      </c>
      <c r="D317" s="219" t="s">
        <v>134</v>
      </c>
      <c r="E317" s="220" t="s">
        <v>522</v>
      </c>
      <c r="F317" s="221" t="s">
        <v>523</v>
      </c>
      <c r="G317" s="222" t="s">
        <v>194</v>
      </c>
      <c r="H317" s="223">
        <v>167.44800000000001</v>
      </c>
      <c r="I317" s="224"/>
      <c r="J317" s="225">
        <f>ROUND(I317*H317,2)</f>
        <v>0</v>
      </c>
      <c r="K317" s="221" t="s">
        <v>143</v>
      </c>
      <c r="L317" s="45"/>
      <c r="M317" s="226" t="s">
        <v>19</v>
      </c>
      <c r="N317" s="227" t="s">
        <v>43</v>
      </c>
      <c r="O317" s="85"/>
      <c r="P317" s="228">
        <f>O317*H317</f>
        <v>0</v>
      </c>
      <c r="Q317" s="228">
        <v>0</v>
      </c>
      <c r="R317" s="228">
        <f>Q317*H317</f>
        <v>0</v>
      </c>
      <c r="S317" s="228">
        <v>0</v>
      </c>
      <c r="T317" s="22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0" t="s">
        <v>138</v>
      </c>
      <c r="AT317" s="230" t="s">
        <v>134</v>
      </c>
      <c r="AU317" s="230" t="s">
        <v>82</v>
      </c>
      <c r="AY317" s="18" t="s">
        <v>132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8" t="s">
        <v>80</v>
      </c>
      <c r="BK317" s="231">
        <f>ROUND(I317*H317,2)</f>
        <v>0</v>
      </c>
      <c r="BL317" s="18" t="s">
        <v>138</v>
      </c>
      <c r="BM317" s="230" t="s">
        <v>524</v>
      </c>
    </row>
    <row r="318" s="2" customFormat="1">
      <c r="A318" s="39"/>
      <c r="B318" s="40"/>
      <c r="C318" s="41"/>
      <c r="D318" s="232" t="s">
        <v>145</v>
      </c>
      <c r="E318" s="41"/>
      <c r="F318" s="233" t="s">
        <v>525</v>
      </c>
      <c r="G318" s="41"/>
      <c r="H318" s="41"/>
      <c r="I318" s="137"/>
      <c r="J318" s="41"/>
      <c r="K318" s="41"/>
      <c r="L318" s="45"/>
      <c r="M318" s="234"/>
      <c r="N318" s="235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145</v>
      </c>
      <c r="AU318" s="18" t="s">
        <v>82</v>
      </c>
    </row>
    <row r="319" s="14" customFormat="1">
      <c r="A319" s="14"/>
      <c r="B319" s="246"/>
      <c r="C319" s="247"/>
      <c r="D319" s="232" t="s">
        <v>147</v>
      </c>
      <c r="E319" s="248" t="s">
        <v>19</v>
      </c>
      <c r="F319" s="249" t="s">
        <v>526</v>
      </c>
      <c r="G319" s="247"/>
      <c r="H319" s="250">
        <v>167.44800000000001</v>
      </c>
      <c r="I319" s="251"/>
      <c r="J319" s="247"/>
      <c r="K319" s="247"/>
      <c r="L319" s="252"/>
      <c r="M319" s="253"/>
      <c r="N319" s="254"/>
      <c r="O319" s="254"/>
      <c r="P319" s="254"/>
      <c r="Q319" s="254"/>
      <c r="R319" s="254"/>
      <c r="S319" s="254"/>
      <c r="T319" s="255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6" t="s">
        <v>147</v>
      </c>
      <c r="AU319" s="256" t="s">
        <v>82</v>
      </c>
      <c r="AV319" s="14" t="s">
        <v>82</v>
      </c>
      <c r="AW319" s="14" t="s">
        <v>33</v>
      </c>
      <c r="AX319" s="14" t="s">
        <v>80</v>
      </c>
      <c r="AY319" s="256" t="s">
        <v>132</v>
      </c>
    </row>
    <row r="320" s="2" customFormat="1" ht="16.5" customHeight="1">
      <c r="A320" s="39"/>
      <c r="B320" s="40"/>
      <c r="C320" s="219" t="s">
        <v>527</v>
      </c>
      <c r="D320" s="219" t="s">
        <v>134</v>
      </c>
      <c r="E320" s="220" t="s">
        <v>528</v>
      </c>
      <c r="F320" s="221" t="s">
        <v>529</v>
      </c>
      <c r="G320" s="222" t="s">
        <v>194</v>
      </c>
      <c r="H320" s="223">
        <v>334.89600000000002</v>
      </c>
      <c r="I320" s="224"/>
      <c r="J320" s="225">
        <f>ROUND(I320*H320,2)</f>
        <v>0</v>
      </c>
      <c r="K320" s="221" t="s">
        <v>143</v>
      </c>
      <c r="L320" s="45"/>
      <c r="M320" s="226" t="s">
        <v>19</v>
      </c>
      <c r="N320" s="227" t="s">
        <v>43</v>
      </c>
      <c r="O320" s="85"/>
      <c r="P320" s="228">
        <f>O320*H320</f>
        <v>0</v>
      </c>
      <c r="Q320" s="228">
        <v>0</v>
      </c>
      <c r="R320" s="228">
        <f>Q320*H320</f>
        <v>0</v>
      </c>
      <c r="S320" s="228">
        <v>0</v>
      </c>
      <c r="T320" s="229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0" t="s">
        <v>138</v>
      </c>
      <c r="AT320" s="230" t="s">
        <v>134</v>
      </c>
      <c r="AU320" s="230" t="s">
        <v>82</v>
      </c>
      <c r="AY320" s="18" t="s">
        <v>132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8" t="s">
        <v>80</v>
      </c>
      <c r="BK320" s="231">
        <f>ROUND(I320*H320,2)</f>
        <v>0</v>
      </c>
      <c r="BL320" s="18" t="s">
        <v>138</v>
      </c>
      <c r="BM320" s="230" t="s">
        <v>530</v>
      </c>
    </row>
    <row r="321" s="2" customFormat="1">
      <c r="A321" s="39"/>
      <c r="B321" s="40"/>
      <c r="C321" s="41"/>
      <c r="D321" s="232" t="s">
        <v>145</v>
      </c>
      <c r="E321" s="41"/>
      <c r="F321" s="233" t="s">
        <v>519</v>
      </c>
      <c r="G321" s="41"/>
      <c r="H321" s="41"/>
      <c r="I321" s="137"/>
      <c r="J321" s="41"/>
      <c r="K321" s="41"/>
      <c r="L321" s="45"/>
      <c r="M321" s="234"/>
      <c r="N321" s="235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145</v>
      </c>
      <c r="AU321" s="18" t="s">
        <v>82</v>
      </c>
    </row>
    <row r="322" s="14" customFormat="1">
      <c r="A322" s="14"/>
      <c r="B322" s="246"/>
      <c r="C322" s="247"/>
      <c r="D322" s="232" t="s">
        <v>147</v>
      </c>
      <c r="E322" s="248" t="s">
        <v>19</v>
      </c>
      <c r="F322" s="249" t="s">
        <v>531</v>
      </c>
      <c r="G322" s="247"/>
      <c r="H322" s="250">
        <v>334.89600000000002</v>
      </c>
      <c r="I322" s="251"/>
      <c r="J322" s="247"/>
      <c r="K322" s="247"/>
      <c r="L322" s="252"/>
      <c r="M322" s="253"/>
      <c r="N322" s="254"/>
      <c r="O322" s="254"/>
      <c r="P322" s="254"/>
      <c r="Q322" s="254"/>
      <c r="R322" s="254"/>
      <c r="S322" s="254"/>
      <c r="T322" s="255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6" t="s">
        <v>147</v>
      </c>
      <c r="AU322" s="256" t="s">
        <v>82</v>
      </c>
      <c r="AV322" s="14" t="s">
        <v>82</v>
      </c>
      <c r="AW322" s="14" t="s">
        <v>33</v>
      </c>
      <c r="AX322" s="14" t="s">
        <v>80</v>
      </c>
      <c r="AY322" s="256" t="s">
        <v>132</v>
      </c>
    </row>
    <row r="323" s="2" customFormat="1" ht="16.5" customHeight="1">
      <c r="A323" s="39"/>
      <c r="B323" s="40"/>
      <c r="C323" s="219" t="s">
        <v>532</v>
      </c>
      <c r="D323" s="219" t="s">
        <v>134</v>
      </c>
      <c r="E323" s="220" t="s">
        <v>533</v>
      </c>
      <c r="F323" s="221" t="s">
        <v>534</v>
      </c>
      <c r="G323" s="222" t="s">
        <v>194</v>
      </c>
      <c r="H323" s="223">
        <v>308.96100000000001</v>
      </c>
      <c r="I323" s="224"/>
      <c r="J323" s="225">
        <f>ROUND(I323*H323,2)</f>
        <v>0</v>
      </c>
      <c r="K323" s="221" t="s">
        <v>143</v>
      </c>
      <c r="L323" s="45"/>
      <c r="M323" s="226" t="s">
        <v>19</v>
      </c>
      <c r="N323" s="227" t="s">
        <v>43</v>
      </c>
      <c r="O323" s="85"/>
      <c r="P323" s="228">
        <f>O323*H323</f>
        <v>0</v>
      </c>
      <c r="Q323" s="228">
        <v>0</v>
      </c>
      <c r="R323" s="228">
        <f>Q323*H323</f>
        <v>0</v>
      </c>
      <c r="S323" s="228">
        <v>0</v>
      </c>
      <c r="T323" s="229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0" t="s">
        <v>138</v>
      </c>
      <c r="AT323" s="230" t="s">
        <v>134</v>
      </c>
      <c r="AU323" s="230" t="s">
        <v>82</v>
      </c>
      <c r="AY323" s="18" t="s">
        <v>132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8" t="s">
        <v>80</v>
      </c>
      <c r="BK323" s="231">
        <f>ROUND(I323*H323,2)</f>
        <v>0</v>
      </c>
      <c r="BL323" s="18" t="s">
        <v>138</v>
      </c>
      <c r="BM323" s="230" t="s">
        <v>535</v>
      </c>
    </row>
    <row r="324" s="2" customFormat="1">
      <c r="A324" s="39"/>
      <c r="B324" s="40"/>
      <c r="C324" s="41"/>
      <c r="D324" s="232" t="s">
        <v>145</v>
      </c>
      <c r="E324" s="41"/>
      <c r="F324" s="233" t="s">
        <v>536</v>
      </c>
      <c r="G324" s="41"/>
      <c r="H324" s="41"/>
      <c r="I324" s="137"/>
      <c r="J324" s="41"/>
      <c r="K324" s="41"/>
      <c r="L324" s="45"/>
      <c r="M324" s="234"/>
      <c r="N324" s="235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145</v>
      </c>
      <c r="AU324" s="18" t="s">
        <v>82</v>
      </c>
    </row>
    <row r="325" s="14" customFormat="1">
      <c r="A325" s="14"/>
      <c r="B325" s="246"/>
      <c r="C325" s="247"/>
      <c r="D325" s="232" t="s">
        <v>147</v>
      </c>
      <c r="E325" s="248" t="s">
        <v>19</v>
      </c>
      <c r="F325" s="249" t="s">
        <v>537</v>
      </c>
      <c r="G325" s="247"/>
      <c r="H325" s="250">
        <v>308.96100000000001</v>
      </c>
      <c r="I325" s="251"/>
      <c r="J325" s="247"/>
      <c r="K325" s="247"/>
      <c r="L325" s="252"/>
      <c r="M325" s="253"/>
      <c r="N325" s="254"/>
      <c r="O325" s="254"/>
      <c r="P325" s="254"/>
      <c r="Q325" s="254"/>
      <c r="R325" s="254"/>
      <c r="S325" s="254"/>
      <c r="T325" s="255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6" t="s">
        <v>147</v>
      </c>
      <c r="AU325" s="256" t="s">
        <v>82</v>
      </c>
      <c r="AV325" s="14" t="s">
        <v>82</v>
      </c>
      <c r="AW325" s="14" t="s">
        <v>33</v>
      </c>
      <c r="AX325" s="14" t="s">
        <v>80</v>
      </c>
      <c r="AY325" s="256" t="s">
        <v>132</v>
      </c>
    </row>
    <row r="326" s="2" customFormat="1" ht="16.5" customHeight="1">
      <c r="A326" s="39"/>
      <c r="B326" s="40"/>
      <c r="C326" s="219" t="s">
        <v>538</v>
      </c>
      <c r="D326" s="219" t="s">
        <v>134</v>
      </c>
      <c r="E326" s="220" t="s">
        <v>192</v>
      </c>
      <c r="F326" s="221" t="s">
        <v>193</v>
      </c>
      <c r="G326" s="222" t="s">
        <v>194</v>
      </c>
      <c r="H326" s="223">
        <v>124.343</v>
      </c>
      <c r="I326" s="224"/>
      <c r="J326" s="225">
        <f>ROUND(I326*H326,2)</f>
        <v>0</v>
      </c>
      <c r="K326" s="221" t="s">
        <v>143</v>
      </c>
      <c r="L326" s="45"/>
      <c r="M326" s="226" t="s">
        <v>19</v>
      </c>
      <c r="N326" s="227" t="s">
        <v>43</v>
      </c>
      <c r="O326" s="85"/>
      <c r="P326" s="228">
        <f>O326*H326</f>
        <v>0</v>
      </c>
      <c r="Q326" s="228">
        <v>0</v>
      </c>
      <c r="R326" s="228">
        <f>Q326*H326</f>
        <v>0</v>
      </c>
      <c r="S326" s="228">
        <v>0</v>
      </c>
      <c r="T326" s="229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0" t="s">
        <v>138</v>
      </c>
      <c r="AT326" s="230" t="s">
        <v>134</v>
      </c>
      <c r="AU326" s="230" t="s">
        <v>82</v>
      </c>
      <c r="AY326" s="18" t="s">
        <v>132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18" t="s">
        <v>80</v>
      </c>
      <c r="BK326" s="231">
        <f>ROUND(I326*H326,2)</f>
        <v>0</v>
      </c>
      <c r="BL326" s="18" t="s">
        <v>138</v>
      </c>
      <c r="BM326" s="230" t="s">
        <v>539</v>
      </c>
    </row>
    <row r="327" s="2" customFormat="1">
      <c r="A327" s="39"/>
      <c r="B327" s="40"/>
      <c r="C327" s="41"/>
      <c r="D327" s="232" t="s">
        <v>145</v>
      </c>
      <c r="E327" s="41"/>
      <c r="F327" s="233" t="s">
        <v>196</v>
      </c>
      <c r="G327" s="41"/>
      <c r="H327" s="41"/>
      <c r="I327" s="137"/>
      <c r="J327" s="41"/>
      <c r="K327" s="41"/>
      <c r="L327" s="45"/>
      <c r="M327" s="234"/>
      <c r="N327" s="235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145</v>
      </c>
      <c r="AU327" s="18" t="s">
        <v>82</v>
      </c>
    </row>
    <row r="328" s="14" customFormat="1">
      <c r="A328" s="14"/>
      <c r="B328" s="246"/>
      <c r="C328" s="247"/>
      <c r="D328" s="232" t="s">
        <v>147</v>
      </c>
      <c r="E328" s="248" t="s">
        <v>19</v>
      </c>
      <c r="F328" s="249" t="s">
        <v>540</v>
      </c>
      <c r="G328" s="247"/>
      <c r="H328" s="250">
        <v>124.343</v>
      </c>
      <c r="I328" s="251"/>
      <c r="J328" s="247"/>
      <c r="K328" s="247"/>
      <c r="L328" s="252"/>
      <c r="M328" s="253"/>
      <c r="N328" s="254"/>
      <c r="O328" s="254"/>
      <c r="P328" s="254"/>
      <c r="Q328" s="254"/>
      <c r="R328" s="254"/>
      <c r="S328" s="254"/>
      <c r="T328" s="255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6" t="s">
        <v>147</v>
      </c>
      <c r="AU328" s="256" t="s">
        <v>82</v>
      </c>
      <c r="AV328" s="14" t="s">
        <v>82</v>
      </c>
      <c r="AW328" s="14" t="s">
        <v>33</v>
      </c>
      <c r="AX328" s="14" t="s">
        <v>80</v>
      </c>
      <c r="AY328" s="256" t="s">
        <v>132</v>
      </c>
    </row>
    <row r="329" s="2" customFormat="1" ht="16.5" customHeight="1">
      <c r="A329" s="39"/>
      <c r="B329" s="40"/>
      <c r="C329" s="219" t="s">
        <v>541</v>
      </c>
      <c r="D329" s="219" t="s">
        <v>134</v>
      </c>
      <c r="E329" s="220" t="s">
        <v>542</v>
      </c>
      <c r="F329" s="221" t="s">
        <v>543</v>
      </c>
      <c r="G329" s="222" t="s">
        <v>194</v>
      </c>
      <c r="H329" s="223">
        <v>167.44800000000001</v>
      </c>
      <c r="I329" s="224"/>
      <c r="J329" s="225">
        <f>ROUND(I329*H329,2)</f>
        <v>0</v>
      </c>
      <c r="K329" s="221" t="s">
        <v>143</v>
      </c>
      <c r="L329" s="45"/>
      <c r="M329" s="226" t="s">
        <v>19</v>
      </c>
      <c r="N329" s="227" t="s">
        <v>43</v>
      </c>
      <c r="O329" s="85"/>
      <c r="P329" s="228">
        <f>O329*H329</f>
        <v>0</v>
      </c>
      <c r="Q329" s="228">
        <v>0</v>
      </c>
      <c r="R329" s="228">
        <f>Q329*H329</f>
        <v>0</v>
      </c>
      <c r="S329" s="228">
        <v>0</v>
      </c>
      <c r="T329" s="229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0" t="s">
        <v>138</v>
      </c>
      <c r="AT329" s="230" t="s">
        <v>134</v>
      </c>
      <c r="AU329" s="230" t="s">
        <v>82</v>
      </c>
      <c r="AY329" s="18" t="s">
        <v>132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8" t="s">
        <v>80</v>
      </c>
      <c r="BK329" s="231">
        <f>ROUND(I329*H329,2)</f>
        <v>0</v>
      </c>
      <c r="BL329" s="18" t="s">
        <v>138</v>
      </c>
      <c r="BM329" s="230" t="s">
        <v>544</v>
      </c>
    </row>
    <row r="330" s="2" customFormat="1">
      <c r="A330" s="39"/>
      <c r="B330" s="40"/>
      <c r="C330" s="41"/>
      <c r="D330" s="232" t="s">
        <v>145</v>
      </c>
      <c r="E330" s="41"/>
      <c r="F330" s="233" t="s">
        <v>545</v>
      </c>
      <c r="G330" s="41"/>
      <c r="H330" s="41"/>
      <c r="I330" s="137"/>
      <c r="J330" s="41"/>
      <c r="K330" s="41"/>
      <c r="L330" s="45"/>
      <c r="M330" s="234"/>
      <c r="N330" s="235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145</v>
      </c>
      <c r="AU330" s="18" t="s">
        <v>82</v>
      </c>
    </row>
    <row r="331" s="14" customFormat="1">
      <c r="A331" s="14"/>
      <c r="B331" s="246"/>
      <c r="C331" s="247"/>
      <c r="D331" s="232" t="s">
        <v>147</v>
      </c>
      <c r="E331" s="248" t="s">
        <v>19</v>
      </c>
      <c r="F331" s="249" t="s">
        <v>526</v>
      </c>
      <c r="G331" s="247"/>
      <c r="H331" s="250">
        <v>167.44800000000001</v>
      </c>
      <c r="I331" s="251"/>
      <c r="J331" s="247"/>
      <c r="K331" s="247"/>
      <c r="L331" s="252"/>
      <c r="M331" s="253"/>
      <c r="N331" s="254"/>
      <c r="O331" s="254"/>
      <c r="P331" s="254"/>
      <c r="Q331" s="254"/>
      <c r="R331" s="254"/>
      <c r="S331" s="254"/>
      <c r="T331" s="255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6" t="s">
        <v>147</v>
      </c>
      <c r="AU331" s="256" t="s">
        <v>82</v>
      </c>
      <c r="AV331" s="14" t="s">
        <v>82</v>
      </c>
      <c r="AW331" s="14" t="s">
        <v>33</v>
      </c>
      <c r="AX331" s="14" t="s">
        <v>80</v>
      </c>
      <c r="AY331" s="256" t="s">
        <v>132</v>
      </c>
    </row>
    <row r="332" s="2" customFormat="1" ht="16.5" customHeight="1">
      <c r="A332" s="39"/>
      <c r="B332" s="40"/>
      <c r="C332" s="219" t="s">
        <v>546</v>
      </c>
      <c r="D332" s="219" t="s">
        <v>134</v>
      </c>
      <c r="E332" s="220" t="s">
        <v>547</v>
      </c>
      <c r="F332" s="221" t="s">
        <v>548</v>
      </c>
      <c r="G332" s="222" t="s">
        <v>194</v>
      </c>
      <c r="H332" s="223">
        <v>10.1</v>
      </c>
      <c r="I332" s="224"/>
      <c r="J332" s="225">
        <f>ROUND(I332*H332,2)</f>
        <v>0</v>
      </c>
      <c r="K332" s="221" t="s">
        <v>19</v>
      </c>
      <c r="L332" s="45"/>
      <c r="M332" s="226" t="s">
        <v>19</v>
      </c>
      <c r="N332" s="227" t="s">
        <v>43</v>
      </c>
      <c r="O332" s="85"/>
      <c r="P332" s="228">
        <f>O332*H332</f>
        <v>0</v>
      </c>
      <c r="Q332" s="228">
        <v>0</v>
      </c>
      <c r="R332" s="228">
        <f>Q332*H332</f>
        <v>0</v>
      </c>
      <c r="S332" s="228">
        <v>0</v>
      </c>
      <c r="T332" s="22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0" t="s">
        <v>138</v>
      </c>
      <c r="AT332" s="230" t="s">
        <v>134</v>
      </c>
      <c r="AU332" s="230" t="s">
        <v>82</v>
      </c>
      <c r="AY332" s="18" t="s">
        <v>132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8" t="s">
        <v>80</v>
      </c>
      <c r="BK332" s="231">
        <f>ROUND(I332*H332,2)</f>
        <v>0</v>
      </c>
      <c r="BL332" s="18" t="s">
        <v>138</v>
      </c>
      <c r="BM332" s="230" t="s">
        <v>549</v>
      </c>
    </row>
    <row r="333" s="2" customFormat="1">
      <c r="A333" s="39"/>
      <c r="B333" s="40"/>
      <c r="C333" s="41"/>
      <c r="D333" s="232" t="s">
        <v>145</v>
      </c>
      <c r="E333" s="41"/>
      <c r="F333" s="233" t="s">
        <v>550</v>
      </c>
      <c r="G333" s="41"/>
      <c r="H333" s="41"/>
      <c r="I333" s="137"/>
      <c r="J333" s="41"/>
      <c r="K333" s="41"/>
      <c r="L333" s="45"/>
      <c r="M333" s="234"/>
      <c r="N333" s="235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145</v>
      </c>
      <c r="AU333" s="18" t="s">
        <v>82</v>
      </c>
    </row>
    <row r="334" s="12" customFormat="1" ht="22.8" customHeight="1">
      <c r="A334" s="12"/>
      <c r="B334" s="203"/>
      <c r="C334" s="204"/>
      <c r="D334" s="205" t="s">
        <v>71</v>
      </c>
      <c r="E334" s="217" t="s">
        <v>551</v>
      </c>
      <c r="F334" s="217" t="s">
        <v>552</v>
      </c>
      <c r="G334" s="204"/>
      <c r="H334" s="204"/>
      <c r="I334" s="207"/>
      <c r="J334" s="218">
        <f>BK334</f>
        <v>0</v>
      </c>
      <c r="K334" s="204"/>
      <c r="L334" s="209"/>
      <c r="M334" s="210"/>
      <c r="N334" s="211"/>
      <c r="O334" s="211"/>
      <c r="P334" s="212">
        <f>SUM(P335:P442)</f>
        <v>0</v>
      </c>
      <c r="Q334" s="211"/>
      <c r="R334" s="212">
        <f>SUM(R335:R442)</f>
        <v>110.20874795000002</v>
      </c>
      <c r="S334" s="211"/>
      <c r="T334" s="213">
        <f>SUM(T335:T442)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14" t="s">
        <v>80</v>
      </c>
      <c r="AT334" s="215" t="s">
        <v>71</v>
      </c>
      <c r="AU334" s="215" t="s">
        <v>80</v>
      </c>
      <c r="AY334" s="214" t="s">
        <v>132</v>
      </c>
      <c r="BK334" s="216">
        <f>SUM(BK335:BK442)</f>
        <v>0</v>
      </c>
    </row>
    <row r="335" s="2" customFormat="1" ht="16.5" customHeight="1">
      <c r="A335" s="39"/>
      <c r="B335" s="40"/>
      <c r="C335" s="219" t="s">
        <v>553</v>
      </c>
      <c r="D335" s="219" t="s">
        <v>134</v>
      </c>
      <c r="E335" s="220" t="s">
        <v>554</v>
      </c>
      <c r="F335" s="221" t="s">
        <v>555</v>
      </c>
      <c r="G335" s="222" t="s">
        <v>201</v>
      </c>
      <c r="H335" s="223">
        <v>2265</v>
      </c>
      <c r="I335" s="224"/>
      <c r="J335" s="225">
        <f>ROUND(I335*H335,2)</f>
        <v>0</v>
      </c>
      <c r="K335" s="221" t="s">
        <v>143</v>
      </c>
      <c r="L335" s="45"/>
      <c r="M335" s="226" t="s">
        <v>19</v>
      </c>
      <c r="N335" s="227" t="s">
        <v>43</v>
      </c>
      <c r="O335" s="85"/>
      <c r="P335" s="228">
        <f>O335*H335</f>
        <v>0</v>
      </c>
      <c r="Q335" s="228">
        <v>0</v>
      </c>
      <c r="R335" s="228">
        <f>Q335*H335</f>
        <v>0</v>
      </c>
      <c r="S335" s="228">
        <v>0</v>
      </c>
      <c r="T335" s="22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0" t="s">
        <v>138</v>
      </c>
      <c r="AT335" s="230" t="s">
        <v>134</v>
      </c>
      <c r="AU335" s="230" t="s">
        <v>82</v>
      </c>
      <c r="AY335" s="18" t="s">
        <v>132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8" t="s">
        <v>80</v>
      </c>
      <c r="BK335" s="231">
        <f>ROUND(I335*H335,2)</f>
        <v>0</v>
      </c>
      <c r="BL335" s="18" t="s">
        <v>138</v>
      </c>
      <c r="BM335" s="230" t="s">
        <v>556</v>
      </c>
    </row>
    <row r="336" s="2" customFormat="1">
      <c r="A336" s="39"/>
      <c r="B336" s="40"/>
      <c r="C336" s="41"/>
      <c r="D336" s="232" t="s">
        <v>145</v>
      </c>
      <c r="E336" s="41"/>
      <c r="F336" s="233" t="s">
        <v>557</v>
      </c>
      <c r="G336" s="41"/>
      <c r="H336" s="41"/>
      <c r="I336" s="137"/>
      <c r="J336" s="41"/>
      <c r="K336" s="41"/>
      <c r="L336" s="45"/>
      <c r="M336" s="234"/>
      <c r="N336" s="235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145</v>
      </c>
      <c r="AU336" s="18" t="s">
        <v>82</v>
      </c>
    </row>
    <row r="337" s="14" customFormat="1">
      <c r="A337" s="14"/>
      <c r="B337" s="246"/>
      <c r="C337" s="247"/>
      <c r="D337" s="232" t="s">
        <v>147</v>
      </c>
      <c r="E337" s="248" t="s">
        <v>19</v>
      </c>
      <c r="F337" s="249" t="s">
        <v>558</v>
      </c>
      <c r="G337" s="247"/>
      <c r="H337" s="250">
        <v>2265</v>
      </c>
      <c r="I337" s="251"/>
      <c r="J337" s="247"/>
      <c r="K337" s="247"/>
      <c r="L337" s="252"/>
      <c r="M337" s="253"/>
      <c r="N337" s="254"/>
      <c r="O337" s="254"/>
      <c r="P337" s="254"/>
      <c r="Q337" s="254"/>
      <c r="R337" s="254"/>
      <c r="S337" s="254"/>
      <c r="T337" s="255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6" t="s">
        <v>147</v>
      </c>
      <c r="AU337" s="256" t="s">
        <v>82</v>
      </c>
      <c r="AV337" s="14" t="s">
        <v>82</v>
      </c>
      <c r="AW337" s="14" t="s">
        <v>33</v>
      </c>
      <c r="AX337" s="14" t="s">
        <v>80</v>
      </c>
      <c r="AY337" s="256" t="s">
        <v>132</v>
      </c>
    </row>
    <row r="338" s="2" customFormat="1" ht="16.5" customHeight="1">
      <c r="A338" s="39"/>
      <c r="B338" s="40"/>
      <c r="C338" s="219" t="s">
        <v>559</v>
      </c>
      <c r="D338" s="219" t="s">
        <v>134</v>
      </c>
      <c r="E338" s="220" t="s">
        <v>560</v>
      </c>
      <c r="F338" s="221" t="s">
        <v>561</v>
      </c>
      <c r="G338" s="222" t="s">
        <v>201</v>
      </c>
      <c r="H338" s="223">
        <v>2265</v>
      </c>
      <c r="I338" s="224"/>
      <c r="J338" s="225">
        <f>ROUND(I338*H338,2)</f>
        <v>0</v>
      </c>
      <c r="K338" s="221" t="s">
        <v>143</v>
      </c>
      <c r="L338" s="45"/>
      <c r="M338" s="226" t="s">
        <v>19</v>
      </c>
      <c r="N338" s="227" t="s">
        <v>43</v>
      </c>
      <c r="O338" s="85"/>
      <c r="P338" s="228">
        <f>O338*H338</f>
        <v>0</v>
      </c>
      <c r="Q338" s="228">
        <v>0</v>
      </c>
      <c r="R338" s="228">
        <f>Q338*H338</f>
        <v>0</v>
      </c>
      <c r="S338" s="228">
        <v>0</v>
      </c>
      <c r="T338" s="229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0" t="s">
        <v>138</v>
      </c>
      <c r="AT338" s="230" t="s">
        <v>134</v>
      </c>
      <c r="AU338" s="230" t="s">
        <v>82</v>
      </c>
      <c r="AY338" s="18" t="s">
        <v>132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8" t="s">
        <v>80</v>
      </c>
      <c r="BK338" s="231">
        <f>ROUND(I338*H338,2)</f>
        <v>0</v>
      </c>
      <c r="BL338" s="18" t="s">
        <v>138</v>
      </c>
      <c r="BM338" s="230" t="s">
        <v>562</v>
      </c>
    </row>
    <row r="339" s="2" customFormat="1">
      <c r="A339" s="39"/>
      <c r="B339" s="40"/>
      <c r="C339" s="41"/>
      <c r="D339" s="232" t="s">
        <v>145</v>
      </c>
      <c r="E339" s="41"/>
      <c r="F339" s="233" t="s">
        <v>563</v>
      </c>
      <c r="G339" s="41"/>
      <c r="H339" s="41"/>
      <c r="I339" s="137"/>
      <c r="J339" s="41"/>
      <c r="K339" s="41"/>
      <c r="L339" s="45"/>
      <c r="M339" s="234"/>
      <c r="N339" s="235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145</v>
      </c>
      <c r="AU339" s="18" t="s">
        <v>82</v>
      </c>
    </row>
    <row r="340" s="14" customFormat="1">
      <c r="A340" s="14"/>
      <c r="B340" s="246"/>
      <c r="C340" s="247"/>
      <c r="D340" s="232" t="s">
        <v>147</v>
      </c>
      <c r="E340" s="248" t="s">
        <v>19</v>
      </c>
      <c r="F340" s="249" t="s">
        <v>558</v>
      </c>
      <c r="G340" s="247"/>
      <c r="H340" s="250">
        <v>2265</v>
      </c>
      <c r="I340" s="251"/>
      <c r="J340" s="247"/>
      <c r="K340" s="247"/>
      <c r="L340" s="252"/>
      <c r="M340" s="253"/>
      <c r="N340" s="254"/>
      <c r="O340" s="254"/>
      <c r="P340" s="254"/>
      <c r="Q340" s="254"/>
      <c r="R340" s="254"/>
      <c r="S340" s="254"/>
      <c r="T340" s="255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6" t="s">
        <v>147</v>
      </c>
      <c r="AU340" s="256" t="s">
        <v>82</v>
      </c>
      <c r="AV340" s="14" t="s">
        <v>82</v>
      </c>
      <c r="AW340" s="14" t="s">
        <v>33</v>
      </c>
      <c r="AX340" s="14" t="s">
        <v>80</v>
      </c>
      <c r="AY340" s="256" t="s">
        <v>132</v>
      </c>
    </row>
    <row r="341" s="2" customFormat="1" ht="16.5" customHeight="1">
      <c r="A341" s="39"/>
      <c r="B341" s="40"/>
      <c r="C341" s="219" t="s">
        <v>564</v>
      </c>
      <c r="D341" s="219" t="s">
        <v>134</v>
      </c>
      <c r="E341" s="220" t="s">
        <v>565</v>
      </c>
      <c r="F341" s="221" t="s">
        <v>566</v>
      </c>
      <c r="G341" s="222" t="s">
        <v>201</v>
      </c>
      <c r="H341" s="223">
        <v>2265</v>
      </c>
      <c r="I341" s="224"/>
      <c r="J341" s="225">
        <f>ROUND(I341*H341,2)</f>
        <v>0</v>
      </c>
      <c r="K341" s="221" t="s">
        <v>143</v>
      </c>
      <c r="L341" s="45"/>
      <c r="M341" s="226" t="s">
        <v>19</v>
      </c>
      <c r="N341" s="227" t="s">
        <v>43</v>
      </c>
      <c r="O341" s="85"/>
      <c r="P341" s="228">
        <f>O341*H341</f>
        <v>0</v>
      </c>
      <c r="Q341" s="228">
        <v>0.00046999999999999999</v>
      </c>
      <c r="R341" s="228">
        <f>Q341*H341</f>
        <v>1.0645499999999999</v>
      </c>
      <c r="S341" s="228">
        <v>0</v>
      </c>
      <c r="T341" s="229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0" t="s">
        <v>138</v>
      </c>
      <c r="AT341" s="230" t="s">
        <v>134</v>
      </c>
      <c r="AU341" s="230" t="s">
        <v>82</v>
      </c>
      <c r="AY341" s="18" t="s">
        <v>132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18" t="s">
        <v>80</v>
      </c>
      <c r="BK341" s="231">
        <f>ROUND(I341*H341,2)</f>
        <v>0</v>
      </c>
      <c r="BL341" s="18" t="s">
        <v>138</v>
      </c>
      <c r="BM341" s="230" t="s">
        <v>567</v>
      </c>
    </row>
    <row r="342" s="2" customFormat="1">
      <c r="A342" s="39"/>
      <c r="B342" s="40"/>
      <c r="C342" s="41"/>
      <c r="D342" s="232" t="s">
        <v>145</v>
      </c>
      <c r="E342" s="41"/>
      <c r="F342" s="233" t="s">
        <v>568</v>
      </c>
      <c r="G342" s="41"/>
      <c r="H342" s="41"/>
      <c r="I342" s="137"/>
      <c r="J342" s="41"/>
      <c r="K342" s="41"/>
      <c r="L342" s="45"/>
      <c r="M342" s="234"/>
      <c r="N342" s="235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145</v>
      </c>
      <c r="AU342" s="18" t="s">
        <v>82</v>
      </c>
    </row>
    <row r="343" s="14" customFormat="1">
      <c r="A343" s="14"/>
      <c r="B343" s="246"/>
      <c r="C343" s="247"/>
      <c r="D343" s="232" t="s">
        <v>147</v>
      </c>
      <c r="E343" s="248" t="s">
        <v>19</v>
      </c>
      <c r="F343" s="249" t="s">
        <v>558</v>
      </c>
      <c r="G343" s="247"/>
      <c r="H343" s="250">
        <v>2265</v>
      </c>
      <c r="I343" s="251"/>
      <c r="J343" s="247"/>
      <c r="K343" s="247"/>
      <c r="L343" s="252"/>
      <c r="M343" s="253"/>
      <c r="N343" s="254"/>
      <c r="O343" s="254"/>
      <c r="P343" s="254"/>
      <c r="Q343" s="254"/>
      <c r="R343" s="254"/>
      <c r="S343" s="254"/>
      <c r="T343" s="255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6" t="s">
        <v>147</v>
      </c>
      <c r="AU343" s="256" t="s">
        <v>82</v>
      </c>
      <c r="AV343" s="14" t="s">
        <v>82</v>
      </c>
      <c r="AW343" s="14" t="s">
        <v>33</v>
      </c>
      <c r="AX343" s="14" t="s">
        <v>80</v>
      </c>
      <c r="AY343" s="256" t="s">
        <v>132</v>
      </c>
    </row>
    <row r="344" s="2" customFormat="1" ht="16.5" customHeight="1">
      <c r="A344" s="39"/>
      <c r="B344" s="40"/>
      <c r="C344" s="219" t="s">
        <v>569</v>
      </c>
      <c r="D344" s="219" t="s">
        <v>134</v>
      </c>
      <c r="E344" s="220" t="s">
        <v>570</v>
      </c>
      <c r="F344" s="221" t="s">
        <v>571</v>
      </c>
      <c r="G344" s="222" t="s">
        <v>201</v>
      </c>
      <c r="H344" s="223">
        <v>2265</v>
      </c>
      <c r="I344" s="224"/>
      <c r="J344" s="225">
        <f>ROUND(I344*H344,2)</f>
        <v>0</v>
      </c>
      <c r="K344" s="221" t="s">
        <v>143</v>
      </c>
      <c r="L344" s="45"/>
      <c r="M344" s="226" t="s">
        <v>19</v>
      </c>
      <c r="N344" s="227" t="s">
        <v>43</v>
      </c>
      <c r="O344" s="85"/>
      <c r="P344" s="228">
        <f>O344*H344</f>
        <v>0</v>
      </c>
      <c r="Q344" s="228">
        <v>0</v>
      </c>
      <c r="R344" s="228">
        <f>Q344*H344</f>
        <v>0</v>
      </c>
      <c r="S344" s="228">
        <v>0</v>
      </c>
      <c r="T344" s="229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0" t="s">
        <v>138</v>
      </c>
      <c r="AT344" s="230" t="s">
        <v>134</v>
      </c>
      <c r="AU344" s="230" t="s">
        <v>82</v>
      </c>
      <c r="AY344" s="18" t="s">
        <v>132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18" t="s">
        <v>80</v>
      </c>
      <c r="BK344" s="231">
        <f>ROUND(I344*H344,2)</f>
        <v>0</v>
      </c>
      <c r="BL344" s="18" t="s">
        <v>138</v>
      </c>
      <c r="BM344" s="230" t="s">
        <v>572</v>
      </c>
    </row>
    <row r="345" s="2" customFormat="1">
      <c r="A345" s="39"/>
      <c r="B345" s="40"/>
      <c r="C345" s="41"/>
      <c r="D345" s="232" t="s">
        <v>145</v>
      </c>
      <c r="E345" s="41"/>
      <c r="F345" s="233" t="s">
        <v>573</v>
      </c>
      <c r="G345" s="41"/>
      <c r="H345" s="41"/>
      <c r="I345" s="137"/>
      <c r="J345" s="41"/>
      <c r="K345" s="41"/>
      <c r="L345" s="45"/>
      <c r="M345" s="234"/>
      <c r="N345" s="235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145</v>
      </c>
      <c r="AU345" s="18" t="s">
        <v>82</v>
      </c>
    </row>
    <row r="346" s="14" customFormat="1">
      <c r="A346" s="14"/>
      <c r="B346" s="246"/>
      <c r="C346" s="247"/>
      <c r="D346" s="232" t="s">
        <v>147</v>
      </c>
      <c r="E346" s="248" t="s">
        <v>19</v>
      </c>
      <c r="F346" s="249" t="s">
        <v>558</v>
      </c>
      <c r="G346" s="247"/>
      <c r="H346" s="250">
        <v>2265</v>
      </c>
      <c r="I346" s="251"/>
      <c r="J346" s="247"/>
      <c r="K346" s="247"/>
      <c r="L346" s="252"/>
      <c r="M346" s="253"/>
      <c r="N346" s="254"/>
      <c r="O346" s="254"/>
      <c r="P346" s="254"/>
      <c r="Q346" s="254"/>
      <c r="R346" s="254"/>
      <c r="S346" s="254"/>
      <c r="T346" s="255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6" t="s">
        <v>147</v>
      </c>
      <c r="AU346" s="256" t="s">
        <v>82</v>
      </c>
      <c r="AV346" s="14" t="s">
        <v>82</v>
      </c>
      <c r="AW346" s="14" t="s">
        <v>33</v>
      </c>
      <c r="AX346" s="14" t="s">
        <v>80</v>
      </c>
      <c r="AY346" s="256" t="s">
        <v>132</v>
      </c>
    </row>
    <row r="347" s="2" customFormat="1" ht="16.5" customHeight="1">
      <c r="A347" s="39"/>
      <c r="B347" s="40"/>
      <c r="C347" s="219" t="s">
        <v>574</v>
      </c>
      <c r="D347" s="219" t="s">
        <v>134</v>
      </c>
      <c r="E347" s="220" t="s">
        <v>575</v>
      </c>
      <c r="F347" s="221" t="s">
        <v>576</v>
      </c>
      <c r="G347" s="222" t="s">
        <v>201</v>
      </c>
      <c r="H347" s="223">
        <v>2265</v>
      </c>
      <c r="I347" s="224"/>
      <c r="J347" s="225">
        <f>ROUND(I347*H347,2)</f>
        <v>0</v>
      </c>
      <c r="K347" s="221" t="s">
        <v>143</v>
      </c>
      <c r="L347" s="45"/>
      <c r="M347" s="226" t="s">
        <v>19</v>
      </c>
      <c r="N347" s="227" t="s">
        <v>43</v>
      </c>
      <c r="O347" s="85"/>
      <c r="P347" s="228">
        <f>O347*H347</f>
        <v>0</v>
      </c>
      <c r="Q347" s="228">
        <v>0</v>
      </c>
      <c r="R347" s="228">
        <f>Q347*H347</f>
        <v>0</v>
      </c>
      <c r="S347" s="228">
        <v>0</v>
      </c>
      <c r="T347" s="229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0" t="s">
        <v>138</v>
      </c>
      <c r="AT347" s="230" t="s">
        <v>134</v>
      </c>
      <c r="AU347" s="230" t="s">
        <v>82</v>
      </c>
      <c r="AY347" s="18" t="s">
        <v>132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8" t="s">
        <v>80</v>
      </c>
      <c r="BK347" s="231">
        <f>ROUND(I347*H347,2)</f>
        <v>0</v>
      </c>
      <c r="BL347" s="18" t="s">
        <v>138</v>
      </c>
      <c r="BM347" s="230" t="s">
        <v>577</v>
      </c>
    </row>
    <row r="348" s="2" customFormat="1">
      <c r="A348" s="39"/>
      <c r="B348" s="40"/>
      <c r="C348" s="41"/>
      <c r="D348" s="232" t="s">
        <v>145</v>
      </c>
      <c r="E348" s="41"/>
      <c r="F348" s="233" t="s">
        <v>578</v>
      </c>
      <c r="G348" s="41"/>
      <c r="H348" s="41"/>
      <c r="I348" s="137"/>
      <c r="J348" s="41"/>
      <c r="K348" s="41"/>
      <c r="L348" s="45"/>
      <c r="M348" s="234"/>
      <c r="N348" s="235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145</v>
      </c>
      <c r="AU348" s="18" t="s">
        <v>82</v>
      </c>
    </row>
    <row r="349" s="14" customFormat="1">
      <c r="A349" s="14"/>
      <c r="B349" s="246"/>
      <c r="C349" s="247"/>
      <c r="D349" s="232" t="s">
        <v>147</v>
      </c>
      <c r="E349" s="248" t="s">
        <v>19</v>
      </c>
      <c r="F349" s="249" t="s">
        <v>558</v>
      </c>
      <c r="G349" s="247"/>
      <c r="H349" s="250">
        <v>2265</v>
      </c>
      <c r="I349" s="251"/>
      <c r="J349" s="247"/>
      <c r="K349" s="247"/>
      <c r="L349" s="252"/>
      <c r="M349" s="253"/>
      <c r="N349" s="254"/>
      <c r="O349" s="254"/>
      <c r="P349" s="254"/>
      <c r="Q349" s="254"/>
      <c r="R349" s="254"/>
      <c r="S349" s="254"/>
      <c r="T349" s="255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6" t="s">
        <v>147</v>
      </c>
      <c r="AU349" s="256" t="s">
        <v>82</v>
      </c>
      <c r="AV349" s="14" t="s">
        <v>82</v>
      </c>
      <c r="AW349" s="14" t="s">
        <v>33</v>
      </c>
      <c r="AX349" s="14" t="s">
        <v>80</v>
      </c>
      <c r="AY349" s="256" t="s">
        <v>132</v>
      </c>
    </row>
    <row r="350" s="2" customFormat="1" ht="16.5" customHeight="1">
      <c r="A350" s="39"/>
      <c r="B350" s="40"/>
      <c r="C350" s="219" t="s">
        <v>579</v>
      </c>
      <c r="D350" s="219" t="s">
        <v>134</v>
      </c>
      <c r="E350" s="220" t="s">
        <v>580</v>
      </c>
      <c r="F350" s="221" t="s">
        <v>581</v>
      </c>
      <c r="G350" s="222" t="s">
        <v>201</v>
      </c>
      <c r="H350" s="223">
        <v>2265</v>
      </c>
      <c r="I350" s="224"/>
      <c r="J350" s="225">
        <f>ROUND(I350*H350,2)</f>
        <v>0</v>
      </c>
      <c r="K350" s="221" t="s">
        <v>19</v>
      </c>
      <c r="L350" s="45"/>
      <c r="M350" s="226" t="s">
        <v>19</v>
      </c>
      <c r="N350" s="227" t="s">
        <v>43</v>
      </c>
      <c r="O350" s="85"/>
      <c r="P350" s="228">
        <f>O350*H350</f>
        <v>0</v>
      </c>
      <c r="Q350" s="228">
        <v>0</v>
      </c>
      <c r="R350" s="228">
        <f>Q350*H350</f>
        <v>0</v>
      </c>
      <c r="S350" s="228">
        <v>0</v>
      </c>
      <c r="T350" s="229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0" t="s">
        <v>138</v>
      </c>
      <c r="AT350" s="230" t="s">
        <v>134</v>
      </c>
      <c r="AU350" s="230" t="s">
        <v>82</v>
      </c>
      <c r="AY350" s="18" t="s">
        <v>132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8" t="s">
        <v>80</v>
      </c>
      <c r="BK350" s="231">
        <f>ROUND(I350*H350,2)</f>
        <v>0</v>
      </c>
      <c r="BL350" s="18" t="s">
        <v>138</v>
      </c>
      <c r="BM350" s="230" t="s">
        <v>582</v>
      </c>
    </row>
    <row r="351" s="2" customFormat="1">
      <c r="A351" s="39"/>
      <c r="B351" s="40"/>
      <c r="C351" s="41"/>
      <c r="D351" s="232" t="s">
        <v>145</v>
      </c>
      <c r="E351" s="41"/>
      <c r="F351" s="233" t="s">
        <v>583</v>
      </c>
      <c r="G351" s="41"/>
      <c r="H351" s="41"/>
      <c r="I351" s="137"/>
      <c r="J351" s="41"/>
      <c r="K351" s="41"/>
      <c r="L351" s="45"/>
      <c r="M351" s="234"/>
      <c r="N351" s="235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145</v>
      </c>
      <c r="AU351" s="18" t="s">
        <v>82</v>
      </c>
    </row>
    <row r="352" s="14" customFormat="1">
      <c r="A352" s="14"/>
      <c r="B352" s="246"/>
      <c r="C352" s="247"/>
      <c r="D352" s="232" t="s">
        <v>147</v>
      </c>
      <c r="E352" s="248" t="s">
        <v>19</v>
      </c>
      <c r="F352" s="249" t="s">
        <v>558</v>
      </c>
      <c r="G352" s="247"/>
      <c r="H352" s="250">
        <v>2265</v>
      </c>
      <c r="I352" s="251"/>
      <c r="J352" s="247"/>
      <c r="K352" s="247"/>
      <c r="L352" s="252"/>
      <c r="M352" s="253"/>
      <c r="N352" s="254"/>
      <c r="O352" s="254"/>
      <c r="P352" s="254"/>
      <c r="Q352" s="254"/>
      <c r="R352" s="254"/>
      <c r="S352" s="254"/>
      <c r="T352" s="255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6" t="s">
        <v>147</v>
      </c>
      <c r="AU352" s="256" t="s">
        <v>82</v>
      </c>
      <c r="AV352" s="14" t="s">
        <v>82</v>
      </c>
      <c r="AW352" s="14" t="s">
        <v>33</v>
      </c>
      <c r="AX352" s="14" t="s">
        <v>80</v>
      </c>
      <c r="AY352" s="256" t="s">
        <v>132</v>
      </c>
    </row>
    <row r="353" s="2" customFormat="1" ht="16.5" customHeight="1">
      <c r="A353" s="39"/>
      <c r="B353" s="40"/>
      <c r="C353" s="219" t="s">
        <v>584</v>
      </c>
      <c r="D353" s="219" t="s">
        <v>134</v>
      </c>
      <c r="E353" s="220" t="s">
        <v>585</v>
      </c>
      <c r="F353" s="221" t="s">
        <v>586</v>
      </c>
      <c r="G353" s="222" t="s">
        <v>201</v>
      </c>
      <c r="H353" s="223">
        <v>2265</v>
      </c>
      <c r="I353" s="224"/>
      <c r="J353" s="225">
        <f>ROUND(I353*H353,2)</f>
        <v>0</v>
      </c>
      <c r="K353" s="221" t="s">
        <v>19</v>
      </c>
      <c r="L353" s="45"/>
      <c r="M353" s="226" t="s">
        <v>19</v>
      </c>
      <c r="N353" s="227" t="s">
        <v>43</v>
      </c>
      <c r="O353" s="85"/>
      <c r="P353" s="228">
        <f>O353*H353</f>
        <v>0</v>
      </c>
      <c r="Q353" s="228">
        <v>0</v>
      </c>
      <c r="R353" s="228">
        <f>Q353*H353</f>
        <v>0</v>
      </c>
      <c r="S353" s="228">
        <v>0</v>
      </c>
      <c r="T353" s="22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0" t="s">
        <v>138</v>
      </c>
      <c r="AT353" s="230" t="s">
        <v>134</v>
      </c>
      <c r="AU353" s="230" t="s">
        <v>82</v>
      </c>
      <c r="AY353" s="18" t="s">
        <v>132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8" t="s">
        <v>80</v>
      </c>
      <c r="BK353" s="231">
        <f>ROUND(I353*H353,2)</f>
        <v>0</v>
      </c>
      <c r="BL353" s="18" t="s">
        <v>138</v>
      </c>
      <c r="BM353" s="230" t="s">
        <v>587</v>
      </c>
    </row>
    <row r="354" s="2" customFormat="1">
      <c r="A354" s="39"/>
      <c r="B354" s="40"/>
      <c r="C354" s="41"/>
      <c r="D354" s="232" t="s">
        <v>145</v>
      </c>
      <c r="E354" s="41"/>
      <c r="F354" s="233" t="s">
        <v>588</v>
      </c>
      <c r="G354" s="41"/>
      <c r="H354" s="41"/>
      <c r="I354" s="137"/>
      <c r="J354" s="41"/>
      <c r="K354" s="41"/>
      <c r="L354" s="45"/>
      <c r="M354" s="234"/>
      <c r="N354" s="235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145</v>
      </c>
      <c r="AU354" s="18" t="s">
        <v>82</v>
      </c>
    </row>
    <row r="355" s="14" customFormat="1">
      <c r="A355" s="14"/>
      <c r="B355" s="246"/>
      <c r="C355" s="247"/>
      <c r="D355" s="232" t="s">
        <v>147</v>
      </c>
      <c r="E355" s="248" t="s">
        <v>19</v>
      </c>
      <c r="F355" s="249" t="s">
        <v>558</v>
      </c>
      <c r="G355" s="247"/>
      <c r="H355" s="250">
        <v>2265</v>
      </c>
      <c r="I355" s="251"/>
      <c r="J355" s="247"/>
      <c r="K355" s="247"/>
      <c r="L355" s="252"/>
      <c r="M355" s="253"/>
      <c r="N355" s="254"/>
      <c r="O355" s="254"/>
      <c r="P355" s="254"/>
      <c r="Q355" s="254"/>
      <c r="R355" s="254"/>
      <c r="S355" s="254"/>
      <c r="T355" s="255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6" t="s">
        <v>147</v>
      </c>
      <c r="AU355" s="256" t="s">
        <v>82</v>
      </c>
      <c r="AV355" s="14" t="s">
        <v>82</v>
      </c>
      <c r="AW355" s="14" t="s">
        <v>33</v>
      </c>
      <c r="AX355" s="14" t="s">
        <v>80</v>
      </c>
      <c r="AY355" s="256" t="s">
        <v>132</v>
      </c>
    </row>
    <row r="356" s="2" customFormat="1" ht="16.5" customHeight="1">
      <c r="A356" s="39"/>
      <c r="B356" s="40"/>
      <c r="C356" s="219" t="s">
        <v>589</v>
      </c>
      <c r="D356" s="219" t="s">
        <v>134</v>
      </c>
      <c r="E356" s="220" t="s">
        <v>590</v>
      </c>
      <c r="F356" s="221" t="s">
        <v>591</v>
      </c>
      <c r="G356" s="222" t="s">
        <v>201</v>
      </c>
      <c r="H356" s="223">
        <v>2265</v>
      </c>
      <c r="I356" s="224"/>
      <c r="J356" s="225">
        <f>ROUND(I356*H356,2)</f>
        <v>0</v>
      </c>
      <c r="K356" s="221" t="s">
        <v>19</v>
      </c>
      <c r="L356" s="45"/>
      <c r="M356" s="226" t="s">
        <v>19</v>
      </c>
      <c r="N356" s="227" t="s">
        <v>43</v>
      </c>
      <c r="O356" s="85"/>
      <c r="P356" s="228">
        <f>O356*H356</f>
        <v>0</v>
      </c>
      <c r="Q356" s="228">
        <v>0</v>
      </c>
      <c r="R356" s="228">
        <f>Q356*H356</f>
        <v>0</v>
      </c>
      <c r="S356" s="228">
        <v>0</v>
      </c>
      <c r="T356" s="229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0" t="s">
        <v>138</v>
      </c>
      <c r="AT356" s="230" t="s">
        <v>134</v>
      </c>
      <c r="AU356" s="230" t="s">
        <v>82</v>
      </c>
      <c r="AY356" s="18" t="s">
        <v>132</v>
      </c>
      <c r="BE356" s="231">
        <f>IF(N356="základní",J356,0)</f>
        <v>0</v>
      </c>
      <c r="BF356" s="231">
        <f>IF(N356="snížená",J356,0)</f>
        <v>0</v>
      </c>
      <c r="BG356" s="231">
        <f>IF(N356="zákl. přenesená",J356,0)</f>
        <v>0</v>
      </c>
      <c r="BH356" s="231">
        <f>IF(N356="sníž. přenesená",J356,0)</f>
        <v>0</v>
      </c>
      <c r="BI356" s="231">
        <f>IF(N356="nulová",J356,0)</f>
        <v>0</v>
      </c>
      <c r="BJ356" s="18" t="s">
        <v>80</v>
      </c>
      <c r="BK356" s="231">
        <f>ROUND(I356*H356,2)</f>
        <v>0</v>
      </c>
      <c r="BL356" s="18" t="s">
        <v>138</v>
      </c>
      <c r="BM356" s="230" t="s">
        <v>592</v>
      </c>
    </row>
    <row r="357" s="2" customFormat="1">
      <c r="A357" s="39"/>
      <c r="B357" s="40"/>
      <c r="C357" s="41"/>
      <c r="D357" s="232" t="s">
        <v>145</v>
      </c>
      <c r="E357" s="41"/>
      <c r="F357" s="233" t="s">
        <v>593</v>
      </c>
      <c r="G357" s="41"/>
      <c r="H357" s="41"/>
      <c r="I357" s="137"/>
      <c r="J357" s="41"/>
      <c r="K357" s="41"/>
      <c r="L357" s="45"/>
      <c r="M357" s="234"/>
      <c r="N357" s="235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145</v>
      </c>
      <c r="AU357" s="18" t="s">
        <v>82</v>
      </c>
    </row>
    <row r="358" s="14" customFormat="1">
      <c r="A358" s="14"/>
      <c r="B358" s="246"/>
      <c r="C358" s="247"/>
      <c r="D358" s="232" t="s">
        <v>147</v>
      </c>
      <c r="E358" s="248" t="s">
        <v>19</v>
      </c>
      <c r="F358" s="249" t="s">
        <v>558</v>
      </c>
      <c r="G358" s="247"/>
      <c r="H358" s="250">
        <v>2265</v>
      </c>
      <c r="I358" s="251"/>
      <c r="J358" s="247"/>
      <c r="K358" s="247"/>
      <c r="L358" s="252"/>
      <c r="M358" s="253"/>
      <c r="N358" s="254"/>
      <c r="O358" s="254"/>
      <c r="P358" s="254"/>
      <c r="Q358" s="254"/>
      <c r="R358" s="254"/>
      <c r="S358" s="254"/>
      <c r="T358" s="255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6" t="s">
        <v>147</v>
      </c>
      <c r="AU358" s="256" t="s">
        <v>82</v>
      </c>
      <c r="AV358" s="14" t="s">
        <v>82</v>
      </c>
      <c r="AW358" s="14" t="s">
        <v>33</v>
      </c>
      <c r="AX358" s="14" t="s">
        <v>80</v>
      </c>
      <c r="AY358" s="256" t="s">
        <v>132</v>
      </c>
    </row>
    <row r="359" s="2" customFormat="1" ht="16.5" customHeight="1">
      <c r="A359" s="39"/>
      <c r="B359" s="40"/>
      <c r="C359" s="219" t="s">
        <v>594</v>
      </c>
      <c r="D359" s="219" t="s">
        <v>134</v>
      </c>
      <c r="E359" s="220" t="s">
        <v>595</v>
      </c>
      <c r="F359" s="221" t="s">
        <v>596</v>
      </c>
      <c r="G359" s="222" t="s">
        <v>201</v>
      </c>
      <c r="H359" s="223">
        <v>2265</v>
      </c>
      <c r="I359" s="224"/>
      <c r="J359" s="225">
        <f>ROUND(I359*H359,2)</f>
        <v>0</v>
      </c>
      <c r="K359" s="221" t="s">
        <v>19</v>
      </c>
      <c r="L359" s="45"/>
      <c r="M359" s="226" t="s">
        <v>19</v>
      </c>
      <c r="N359" s="227" t="s">
        <v>43</v>
      </c>
      <c r="O359" s="85"/>
      <c r="P359" s="228">
        <f>O359*H359</f>
        <v>0</v>
      </c>
      <c r="Q359" s="228">
        <v>0</v>
      </c>
      <c r="R359" s="228">
        <f>Q359*H359</f>
        <v>0</v>
      </c>
      <c r="S359" s="228">
        <v>0</v>
      </c>
      <c r="T359" s="229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0" t="s">
        <v>138</v>
      </c>
      <c r="AT359" s="230" t="s">
        <v>134</v>
      </c>
      <c r="AU359" s="230" t="s">
        <v>82</v>
      </c>
      <c r="AY359" s="18" t="s">
        <v>132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18" t="s">
        <v>80</v>
      </c>
      <c r="BK359" s="231">
        <f>ROUND(I359*H359,2)</f>
        <v>0</v>
      </c>
      <c r="BL359" s="18" t="s">
        <v>138</v>
      </c>
      <c r="BM359" s="230" t="s">
        <v>597</v>
      </c>
    </row>
    <row r="360" s="2" customFormat="1">
      <c r="A360" s="39"/>
      <c r="B360" s="40"/>
      <c r="C360" s="41"/>
      <c r="D360" s="232" t="s">
        <v>145</v>
      </c>
      <c r="E360" s="41"/>
      <c r="F360" s="233" t="s">
        <v>596</v>
      </c>
      <c r="G360" s="41"/>
      <c r="H360" s="41"/>
      <c r="I360" s="137"/>
      <c r="J360" s="41"/>
      <c r="K360" s="41"/>
      <c r="L360" s="45"/>
      <c r="M360" s="234"/>
      <c r="N360" s="235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145</v>
      </c>
      <c r="AU360" s="18" t="s">
        <v>82</v>
      </c>
    </row>
    <row r="361" s="14" customFormat="1">
      <c r="A361" s="14"/>
      <c r="B361" s="246"/>
      <c r="C361" s="247"/>
      <c r="D361" s="232" t="s">
        <v>147</v>
      </c>
      <c r="E361" s="248" t="s">
        <v>19</v>
      </c>
      <c r="F361" s="249" t="s">
        <v>558</v>
      </c>
      <c r="G361" s="247"/>
      <c r="H361" s="250">
        <v>2265</v>
      </c>
      <c r="I361" s="251"/>
      <c r="J361" s="247"/>
      <c r="K361" s="247"/>
      <c r="L361" s="252"/>
      <c r="M361" s="253"/>
      <c r="N361" s="254"/>
      <c r="O361" s="254"/>
      <c r="P361" s="254"/>
      <c r="Q361" s="254"/>
      <c r="R361" s="254"/>
      <c r="S361" s="254"/>
      <c r="T361" s="255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6" t="s">
        <v>147</v>
      </c>
      <c r="AU361" s="256" t="s">
        <v>82</v>
      </c>
      <c r="AV361" s="14" t="s">
        <v>82</v>
      </c>
      <c r="AW361" s="14" t="s">
        <v>33</v>
      </c>
      <c r="AX361" s="14" t="s">
        <v>80</v>
      </c>
      <c r="AY361" s="256" t="s">
        <v>132</v>
      </c>
    </row>
    <row r="362" s="2" customFormat="1" ht="16.5" customHeight="1">
      <c r="A362" s="39"/>
      <c r="B362" s="40"/>
      <c r="C362" s="219" t="s">
        <v>598</v>
      </c>
      <c r="D362" s="219" t="s">
        <v>134</v>
      </c>
      <c r="E362" s="220" t="s">
        <v>599</v>
      </c>
      <c r="F362" s="221" t="s">
        <v>600</v>
      </c>
      <c r="G362" s="222" t="s">
        <v>352</v>
      </c>
      <c r="H362" s="223">
        <v>345</v>
      </c>
      <c r="I362" s="224"/>
      <c r="J362" s="225">
        <f>ROUND(I362*H362,2)</f>
        <v>0</v>
      </c>
      <c r="K362" s="221" t="s">
        <v>19</v>
      </c>
      <c r="L362" s="45"/>
      <c r="M362" s="226" t="s">
        <v>19</v>
      </c>
      <c r="N362" s="227" t="s">
        <v>43</v>
      </c>
      <c r="O362" s="85"/>
      <c r="P362" s="228">
        <f>O362*H362</f>
        <v>0</v>
      </c>
      <c r="Q362" s="228">
        <v>0.0014400000000000001</v>
      </c>
      <c r="R362" s="228">
        <f>Q362*H362</f>
        <v>0.49680000000000002</v>
      </c>
      <c r="S362" s="228">
        <v>0</v>
      </c>
      <c r="T362" s="229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0" t="s">
        <v>138</v>
      </c>
      <c r="AT362" s="230" t="s">
        <v>134</v>
      </c>
      <c r="AU362" s="230" t="s">
        <v>82</v>
      </c>
      <c r="AY362" s="18" t="s">
        <v>132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18" t="s">
        <v>80</v>
      </c>
      <c r="BK362" s="231">
        <f>ROUND(I362*H362,2)</f>
        <v>0</v>
      </c>
      <c r="BL362" s="18" t="s">
        <v>138</v>
      </c>
      <c r="BM362" s="230" t="s">
        <v>601</v>
      </c>
    </row>
    <row r="363" s="2" customFormat="1">
      <c r="A363" s="39"/>
      <c r="B363" s="40"/>
      <c r="C363" s="41"/>
      <c r="D363" s="232" t="s">
        <v>145</v>
      </c>
      <c r="E363" s="41"/>
      <c r="F363" s="233" t="s">
        <v>600</v>
      </c>
      <c r="G363" s="41"/>
      <c r="H363" s="41"/>
      <c r="I363" s="137"/>
      <c r="J363" s="41"/>
      <c r="K363" s="41"/>
      <c r="L363" s="45"/>
      <c r="M363" s="234"/>
      <c r="N363" s="235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145</v>
      </c>
      <c r="AU363" s="18" t="s">
        <v>82</v>
      </c>
    </row>
    <row r="364" s="14" customFormat="1">
      <c r="A364" s="14"/>
      <c r="B364" s="246"/>
      <c r="C364" s="247"/>
      <c r="D364" s="232" t="s">
        <v>147</v>
      </c>
      <c r="E364" s="248" t="s">
        <v>19</v>
      </c>
      <c r="F364" s="249" t="s">
        <v>602</v>
      </c>
      <c r="G364" s="247"/>
      <c r="H364" s="250">
        <v>345</v>
      </c>
      <c r="I364" s="251"/>
      <c r="J364" s="247"/>
      <c r="K364" s="247"/>
      <c r="L364" s="252"/>
      <c r="M364" s="253"/>
      <c r="N364" s="254"/>
      <c r="O364" s="254"/>
      <c r="P364" s="254"/>
      <c r="Q364" s="254"/>
      <c r="R364" s="254"/>
      <c r="S364" s="254"/>
      <c r="T364" s="255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6" t="s">
        <v>147</v>
      </c>
      <c r="AU364" s="256" t="s">
        <v>82</v>
      </c>
      <c r="AV364" s="14" t="s">
        <v>82</v>
      </c>
      <c r="AW364" s="14" t="s">
        <v>33</v>
      </c>
      <c r="AX364" s="14" t="s">
        <v>80</v>
      </c>
      <c r="AY364" s="256" t="s">
        <v>132</v>
      </c>
    </row>
    <row r="365" s="2" customFormat="1" ht="16.5" customHeight="1">
      <c r="A365" s="39"/>
      <c r="B365" s="40"/>
      <c r="C365" s="219" t="s">
        <v>603</v>
      </c>
      <c r="D365" s="219" t="s">
        <v>134</v>
      </c>
      <c r="E365" s="220" t="s">
        <v>554</v>
      </c>
      <c r="F365" s="221" t="s">
        <v>555</v>
      </c>
      <c r="G365" s="222" t="s">
        <v>201</v>
      </c>
      <c r="H365" s="223">
        <v>431</v>
      </c>
      <c r="I365" s="224"/>
      <c r="J365" s="225">
        <f>ROUND(I365*H365,2)</f>
        <v>0</v>
      </c>
      <c r="K365" s="221" t="s">
        <v>143</v>
      </c>
      <c r="L365" s="45"/>
      <c r="M365" s="226" t="s">
        <v>19</v>
      </c>
      <c r="N365" s="227" t="s">
        <v>43</v>
      </c>
      <c r="O365" s="85"/>
      <c r="P365" s="228">
        <f>O365*H365</f>
        <v>0</v>
      </c>
      <c r="Q365" s="228">
        <v>0</v>
      </c>
      <c r="R365" s="228">
        <f>Q365*H365</f>
        <v>0</v>
      </c>
      <c r="S365" s="228">
        <v>0</v>
      </c>
      <c r="T365" s="229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0" t="s">
        <v>138</v>
      </c>
      <c r="AT365" s="230" t="s">
        <v>134</v>
      </c>
      <c r="AU365" s="230" t="s">
        <v>82</v>
      </c>
      <c r="AY365" s="18" t="s">
        <v>132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18" t="s">
        <v>80</v>
      </c>
      <c r="BK365" s="231">
        <f>ROUND(I365*H365,2)</f>
        <v>0</v>
      </c>
      <c r="BL365" s="18" t="s">
        <v>138</v>
      </c>
      <c r="BM365" s="230" t="s">
        <v>604</v>
      </c>
    </row>
    <row r="366" s="2" customFormat="1">
      <c r="A366" s="39"/>
      <c r="B366" s="40"/>
      <c r="C366" s="41"/>
      <c r="D366" s="232" t="s">
        <v>145</v>
      </c>
      <c r="E366" s="41"/>
      <c r="F366" s="233" t="s">
        <v>557</v>
      </c>
      <c r="G366" s="41"/>
      <c r="H366" s="41"/>
      <c r="I366" s="137"/>
      <c r="J366" s="41"/>
      <c r="K366" s="41"/>
      <c r="L366" s="45"/>
      <c r="M366" s="234"/>
      <c r="N366" s="235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145</v>
      </c>
      <c r="AU366" s="18" t="s">
        <v>82</v>
      </c>
    </row>
    <row r="367" s="14" customFormat="1">
      <c r="A367" s="14"/>
      <c r="B367" s="246"/>
      <c r="C367" s="247"/>
      <c r="D367" s="232" t="s">
        <v>147</v>
      </c>
      <c r="E367" s="248" t="s">
        <v>19</v>
      </c>
      <c r="F367" s="249" t="s">
        <v>605</v>
      </c>
      <c r="G367" s="247"/>
      <c r="H367" s="250">
        <v>431</v>
      </c>
      <c r="I367" s="251"/>
      <c r="J367" s="247"/>
      <c r="K367" s="247"/>
      <c r="L367" s="252"/>
      <c r="M367" s="253"/>
      <c r="N367" s="254"/>
      <c r="O367" s="254"/>
      <c r="P367" s="254"/>
      <c r="Q367" s="254"/>
      <c r="R367" s="254"/>
      <c r="S367" s="254"/>
      <c r="T367" s="255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6" t="s">
        <v>147</v>
      </c>
      <c r="AU367" s="256" t="s">
        <v>82</v>
      </c>
      <c r="AV367" s="14" t="s">
        <v>82</v>
      </c>
      <c r="AW367" s="14" t="s">
        <v>33</v>
      </c>
      <c r="AX367" s="14" t="s">
        <v>80</v>
      </c>
      <c r="AY367" s="256" t="s">
        <v>132</v>
      </c>
    </row>
    <row r="368" s="2" customFormat="1" ht="16.5" customHeight="1">
      <c r="A368" s="39"/>
      <c r="B368" s="40"/>
      <c r="C368" s="219" t="s">
        <v>606</v>
      </c>
      <c r="D368" s="219" t="s">
        <v>134</v>
      </c>
      <c r="E368" s="220" t="s">
        <v>560</v>
      </c>
      <c r="F368" s="221" t="s">
        <v>561</v>
      </c>
      <c r="G368" s="222" t="s">
        <v>201</v>
      </c>
      <c r="H368" s="223">
        <v>431</v>
      </c>
      <c r="I368" s="224"/>
      <c r="J368" s="225">
        <f>ROUND(I368*H368,2)</f>
        <v>0</v>
      </c>
      <c r="K368" s="221" t="s">
        <v>143</v>
      </c>
      <c r="L368" s="45"/>
      <c r="M368" s="226" t="s">
        <v>19</v>
      </c>
      <c r="N368" s="227" t="s">
        <v>43</v>
      </c>
      <c r="O368" s="85"/>
      <c r="P368" s="228">
        <f>O368*H368</f>
        <v>0</v>
      </c>
      <c r="Q368" s="228">
        <v>0</v>
      </c>
      <c r="R368" s="228">
        <f>Q368*H368</f>
        <v>0</v>
      </c>
      <c r="S368" s="228">
        <v>0</v>
      </c>
      <c r="T368" s="229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0" t="s">
        <v>138</v>
      </c>
      <c r="AT368" s="230" t="s">
        <v>134</v>
      </c>
      <c r="AU368" s="230" t="s">
        <v>82</v>
      </c>
      <c r="AY368" s="18" t="s">
        <v>132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8" t="s">
        <v>80</v>
      </c>
      <c r="BK368" s="231">
        <f>ROUND(I368*H368,2)</f>
        <v>0</v>
      </c>
      <c r="BL368" s="18" t="s">
        <v>138</v>
      </c>
      <c r="BM368" s="230" t="s">
        <v>607</v>
      </c>
    </row>
    <row r="369" s="2" customFormat="1">
      <c r="A369" s="39"/>
      <c r="B369" s="40"/>
      <c r="C369" s="41"/>
      <c r="D369" s="232" t="s">
        <v>145</v>
      </c>
      <c r="E369" s="41"/>
      <c r="F369" s="233" t="s">
        <v>563</v>
      </c>
      <c r="G369" s="41"/>
      <c r="H369" s="41"/>
      <c r="I369" s="137"/>
      <c r="J369" s="41"/>
      <c r="K369" s="41"/>
      <c r="L369" s="45"/>
      <c r="M369" s="234"/>
      <c r="N369" s="235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145</v>
      </c>
      <c r="AU369" s="18" t="s">
        <v>82</v>
      </c>
    </row>
    <row r="370" s="14" customFormat="1">
      <c r="A370" s="14"/>
      <c r="B370" s="246"/>
      <c r="C370" s="247"/>
      <c r="D370" s="232" t="s">
        <v>147</v>
      </c>
      <c r="E370" s="248" t="s">
        <v>19</v>
      </c>
      <c r="F370" s="249" t="s">
        <v>605</v>
      </c>
      <c r="G370" s="247"/>
      <c r="H370" s="250">
        <v>431</v>
      </c>
      <c r="I370" s="251"/>
      <c r="J370" s="247"/>
      <c r="K370" s="247"/>
      <c r="L370" s="252"/>
      <c r="M370" s="253"/>
      <c r="N370" s="254"/>
      <c r="O370" s="254"/>
      <c r="P370" s="254"/>
      <c r="Q370" s="254"/>
      <c r="R370" s="254"/>
      <c r="S370" s="254"/>
      <c r="T370" s="255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6" t="s">
        <v>147</v>
      </c>
      <c r="AU370" s="256" t="s">
        <v>82</v>
      </c>
      <c r="AV370" s="14" t="s">
        <v>82</v>
      </c>
      <c r="AW370" s="14" t="s">
        <v>33</v>
      </c>
      <c r="AX370" s="14" t="s">
        <v>80</v>
      </c>
      <c r="AY370" s="256" t="s">
        <v>132</v>
      </c>
    </row>
    <row r="371" s="2" customFormat="1" ht="16.5" customHeight="1">
      <c r="A371" s="39"/>
      <c r="B371" s="40"/>
      <c r="C371" s="219" t="s">
        <v>608</v>
      </c>
      <c r="D371" s="219" t="s">
        <v>134</v>
      </c>
      <c r="E371" s="220" t="s">
        <v>609</v>
      </c>
      <c r="F371" s="221" t="s">
        <v>610</v>
      </c>
      <c r="G371" s="222" t="s">
        <v>201</v>
      </c>
      <c r="H371" s="223">
        <v>431</v>
      </c>
      <c r="I371" s="224"/>
      <c r="J371" s="225">
        <f>ROUND(I371*H371,2)</f>
        <v>0</v>
      </c>
      <c r="K371" s="221" t="s">
        <v>143</v>
      </c>
      <c r="L371" s="45"/>
      <c r="M371" s="226" t="s">
        <v>19</v>
      </c>
      <c r="N371" s="227" t="s">
        <v>43</v>
      </c>
      <c r="O371" s="85"/>
      <c r="P371" s="228">
        <f>O371*H371</f>
        <v>0</v>
      </c>
      <c r="Q371" s="228">
        <v>0</v>
      </c>
      <c r="R371" s="228">
        <f>Q371*H371</f>
        <v>0</v>
      </c>
      <c r="S371" s="228">
        <v>0</v>
      </c>
      <c r="T371" s="229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0" t="s">
        <v>138</v>
      </c>
      <c r="AT371" s="230" t="s">
        <v>134</v>
      </c>
      <c r="AU371" s="230" t="s">
        <v>82</v>
      </c>
      <c r="AY371" s="18" t="s">
        <v>132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18" t="s">
        <v>80</v>
      </c>
      <c r="BK371" s="231">
        <f>ROUND(I371*H371,2)</f>
        <v>0</v>
      </c>
      <c r="BL371" s="18" t="s">
        <v>138</v>
      </c>
      <c r="BM371" s="230" t="s">
        <v>611</v>
      </c>
    </row>
    <row r="372" s="2" customFormat="1">
      <c r="A372" s="39"/>
      <c r="B372" s="40"/>
      <c r="C372" s="41"/>
      <c r="D372" s="232" t="s">
        <v>145</v>
      </c>
      <c r="E372" s="41"/>
      <c r="F372" s="233" t="s">
        <v>612</v>
      </c>
      <c r="G372" s="41"/>
      <c r="H372" s="41"/>
      <c r="I372" s="137"/>
      <c r="J372" s="41"/>
      <c r="K372" s="41"/>
      <c r="L372" s="45"/>
      <c r="M372" s="234"/>
      <c r="N372" s="235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145</v>
      </c>
      <c r="AU372" s="18" t="s">
        <v>82</v>
      </c>
    </row>
    <row r="373" s="14" customFormat="1">
      <c r="A373" s="14"/>
      <c r="B373" s="246"/>
      <c r="C373" s="247"/>
      <c r="D373" s="232" t="s">
        <v>147</v>
      </c>
      <c r="E373" s="248" t="s">
        <v>19</v>
      </c>
      <c r="F373" s="249" t="s">
        <v>605</v>
      </c>
      <c r="G373" s="247"/>
      <c r="H373" s="250">
        <v>431</v>
      </c>
      <c r="I373" s="251"/>
      <c r="J373" s="247"/>
      <c r="K373" s="247"/>
      <c r="L373" s="252"/>
      <c r="M373" s="253"/>
      <c r="N373" s="254"/>
      <c r="O373" s="254"/>
      <c r="P373" s="254"/>
      <c r="Q373" s="254"/>
      <c r="R373" s="254"/>
      <c r="S373" s="254"/>
      <c r="T373" s="255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6" t="s">
        <v>147</v>
      </c>
      <c r="AU373" s="256" t="s">
        <v>82</v>
      </c>
      <c r="AV373" s="14" t="s">
        <v>82</v>
      </c>
      <c r="AW373" s="14" t="s">
        <v>33</v>
      </c>
      <c r="AX373" s="14" t="s">
        <v>80</v>
      </c>
      <c r="AY373" s="256" t="s">
        <v>132</v>
      </c>
    </row>
    <row r="374" s="2" customFormat="1" ht="16.5" customHeight="1">
      <c r="A374" s="39"/>
      <c r="B374" s="40"/>
      <c r="C374" s="219" t="s">
        <v>613</v>
      </c>
      <c r="D374" s="219" t="s">
        <v>134</v>
      </c>
      <c r="E374" s="220" t="s">
        <v>614</v>
      </c>
      <c r="F374" s="221" t="s">
        <v>615</v>
      </c>
      <c r="G374" s="222" t="s">
        <v>201</v>
      </c>
      <c r="H374" s="223">
        <v>431</v>
      </c>
      <c r="I374" s="224"/>
      <c r="J374" s="225">
        <f>ROUND(I374*H374,2)</f>
        <v>0</v>
      </c>
      <c r="K374" s="221" t="s">
        <v>19</v>
      </c>
      <c r="L374" s="45"/>
      <c r="M374" s="226" t="s">
        <v>19</v>
      </c>
      <c r="N374" s="227" t="s">
        <v>43</v>
      </c>
      <c r="O374" s="85"/>
      <c r="P374" s="228">
        <f>O374*H374</f>
        <v>0</v>
      </c>
      <c r="Q374" s="228">
        <v>0</v>
      </c>
      <c r="R374" s="228">
        <f>Q374*H374</f>
        <v>0</v>
      </c>
      <c r="S374" s="228">
        <v>0</v>
      </c>
      <c r="T374" s="229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0" t="s">
        <v>138</v>
      </c>
      <c r="AT374" s="230" t="s">
        <v>134</v>
      </c>
      <c r="AU374" s="230" t="s">
        <v>82</v>
      </c>
      <c r="AY374" s="18" t="s">
        <v>132</v>
      </c>
      <c r="BE374" s="231">
        <f>IF(N374="základní",J374,0)</f>
        <v>0</v>
      </c>
      <c r="BF374" s="231">
        <f>IF(N374="snížená",J374,0)</f>
        <v>0</v>
      </c>
      <c r="BG374" s="231">
        <f>IF(N374="zákl. přenesená",J374,0)</f>
        <v>0</v>
      </c>
      <c r="BH374" s="231">
        <f>IF(N374="sníž. přenesená",J374,0)</f>
        <v>0</v>
      </c>
      <c r="BI374" s="231">
        <f>IF(N374="nulová",J374,0)</f>
        <v>0</v>
      </c>
      <c r="BJ374" s="18" t="s">
        <v>80</v>
      </c>
      <c r="BK374" s="231">
        <f>ROUND(I374*H374,2)</f>
        <v>0</v>
      </c>
      <c r="BL374" s="18" t="s">
        <v>138</v>
      </c>
      <c r="BM374" s="230" t="s">
        <v>616</v>
      </c>
    </row>
    <row r="375" s="2" customFormat="1">
      <c r="A375" s="39"/>
      <c r="B375" s="40"/>
      <c r="C375" s="41"/>
      <c r="D375" s="232" t="s">
        <v>145</v>
      </c>
      <c r="E375" s="41"/>
      <c r="F375" s="233" t="s">
        <v>615</v>
      </c>
      <c r="G375" s="41"/>
      <c r="H375" s="41"/>
      <c r="I375" s="137"/>
      <c r="J375" s="41"/>
      <c r="K375" s="41"/>
      <c r="L375" s="45"/>
      <c r="M375" s="234"/>
      <c r="N375" s="235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145</v>
      </c>
      <c r="AU375" s="18" t="s">
        <v>82</v>
      </c>
    </row>
    <row r="376" s="14" customFormat="1">
      <c r="A376" s="14"/>
      <c r="B376" s="246"/>
      <c r="C376" s="247"/>
      <c r="D376" s="232" t="s">
        <v>147</v>
      </c>
      <c r="E376" s="248" t="s">
        <v>19</v>
      </c>
      <c r="F376" s="249" t="s">
        <v>605</v>
      </c>
      <c r="G376" s="247"/>
      <c r="H376" s="250">
        <v>431</v>
      </c>
      <c r="I376" s="251"/>
      <c r="J376" s="247"/>
      <c r="K376" s="247"/>
      <c r="L376" s="252"/>
      <c r="M376" s="253"/>
      <c r="N376" s="254"/>
      <c r="O376" s="254"/>
      <c r="P376" s="254"/>
      <c r="Q376" s="254"/>
      <c r="R376" s="254"/>
      <c r="S376" s="254"/>
      <c r="T376" s="255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6" t="s">
        <v>147</v>
      </c>
      <c r="AU376" s="256" t="s">
        <v>82</v>
      </c>
      <c r="AV376" s="14" t="s">
        <v>82</v>
      </c>
      <c r="AW376" s="14" t="s">
        <v>33</v>
      </c>
      <c r="AX376" s="14" t="s">
        <v>80</v>
      </c>
      <c r="AY376" s="256" t="s">
        <v>132</v>
      </c>
    </row>
    <row r="377" s="2" customFormat="1" ht="16.5" customHeight="1">
      <c r="A377" s="39"/>
      <c r="B377" s="40"/>
      <c r="C377" s="219" t="s">
        <v>617</v>
      </c>
      <c r="D377" s="219" t="s">
        <v>134</v>
      </c>
      <c r="E377" s="220" t="s">
        <v>618</v>
      </c>
      <c r="F377" s="221" t="s">
        <v>619</v>
      </c>
      <c r="G377" s="222" t="s">
        <v>201</v>
      </c>
      <c r="H377" s="223">
        <v>431</v>
      </c>
      <c r="I377" s="224"/>
      <c r="J377" s="225">
        <f>ROUND(I377*H377,2)</f>
        <v>0</v>
      </c>
      <c r="K377" s="221" t="s">
        <v>19</v>
      </c>
      <c r="L377" s="45"/>
      <c r="M377" s="226" t="s">
        <v>19</v>
      </c>
      <c r="N377" s="227" t="s">
        <v>43</v>
      </c>
      <c r="O377" s="85"/>
      <c r="P377" s="228">
        <f>O377*H377</f>
        <v>0</v>
      </c>
      <c r="Q377" s="228">
        <v>0</v>
      </c>
      <c r="R377" s="228">
        <f>Q377*H377</f>
        <v>0</v>
      </c>
      <c r="S377" s="228">
        <v>0</v>
      </c>
      <c r="T377" s="229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0" t="s">
        <v>138</v>
      </c>
      <c r="AT377" s="230" t="s">
        <v>134</v>
      </c>
      <c r="AU377" s="230" t="s">
        <v>82</v>
      </c>
      <c r="AY377" s="18" t="s">
        <v>132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18" t="s">
        <v>80</v>
      </c>
      <c r="BK377" s="231">
        <f>ROUND(I377*H377,2)</f>
        <v>0</v>
      </c>
      <c r="BL377" s="18" t="s">
        <v>138</v>
      </c>
      <c r="BM377" s="230" t="s">
        <v>620</v>
      </c>
    </row>
    <row r="378" s="2" customFormat="1">
      <c r="A378" s="39"/>
      <c r="B378" s="40"/>
      <c r="C378" s="41"/>
      <c r="D378" s="232" t="s">
        <v>145</v>
      </c>
      <c r="E378" s="41"/>
      <c r="F378" s="233" t="s">
        <v>621</v>
      </c>
      <c r="G378" s="41"/>
      <c r="H378" s="41"/>
      <c r="I378" s="137"/>
      <c r="J378" s="41"/>
      <c r="K378" s="41"/>
      <c r="L378" s="45"/>
      <c r="M378" s="234"/>
      <c r="N378" s="235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145</v>
      </c>
      <c r="AU378" s="18" t="s">
        <v>82</v>
      </c>
    </row>
    <row r="379" s="14" customFormat="1">
      <c r="A379" s="14"/>
      <c r="B379" s="246"/>
      <c r="C379" s="247"/>
      <c r="D379" s="232" t="s">
        <v>147</v>
      </c>
      <c r="E379" s="248" t="s">
        <v>19</v>
      </c>
      <c r="F379" s="249" t="s">
        <v>605</v>
      </c>
      <c r="G379" s="247"/>
      <c r="H379" s="250">
        <v>431</v>
      </c>
      <c r="I379" s="251"/>
      <c r="J379" s="247"/>
      <c r="K379" s="247"/>
      <c r="L379" s="252"/>
      <c r="M379" s="253"/>
      <c r="N379" s="254"/>
      <c r="O379" s="254"/>
      <c r="P379" s="254"/>
      <c r="Q379" s="254"/>
      <c r="R379" s="254"/>
      <c r="S379" s="254"/>
      <c r="T379" s="255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6" t="s">
        <v>147</v>
      </c>
      <c r="AU379" s="256" t="s">
        <v>82</v>
      </c>
      <c r="AV379" s="14" t="s">
        <v>82</v>
      </c>
      <c r="AW379" s="14" t="s">
        <v>33</v>
      </c>
      <c r="AX379" s="14" t="s">
        <v>80</v>
      </c>
      <c r="AY379" s="256" t="s">
        <v>132</v>
      </c>
    </row>
    <row r="380" s="2" customFormat="1" ht="16.5" customHeight="1">
      <c r="A380" s="39"/>
      <c r="B380" s="40"/>
      <c r="C380" s="219" t="s">
        <v>622</v>
      </c>
      <c r="D380" s="219" t="s">
        <v>134</v>
      </c>
      <c r="E380" s="220" t="s">
        <v>623</v>
      </c>
      <c r="F380" s="221" t="s">
        <v>624</v>
      </c>
      <c r="G380" s="222" t="s">
        <v>201</v>
      </c>
      <c r="H380" s="223">
        <v>431</v>
      </c>
      <c r="I380" s="224"/>
      <c r="J380" s="225">
        <f>ROUND(I380*H380,2)</f>
        <v>0</v>
      </c>
      <c r="K380" s="221" t="s">
        <v>143</v>
      </c>
      <c r="L380" s="45"/>
      <c r="M380" s="226" t="s">
        <v>19</v>
      </c>
      <c r="N380" s="227" t="s">
        <v>43</v>
      </c>
      <c r="O380" s="85"/>
      <c r="P380" s="228">
        <f>O380*H380</f>
        <v>0</v>
      </c>
      <c r="Q380" s="228">
        <v>0</v>
      </c>
      <c r="R380" s="228">
        <f>Q380*H380</f>
        <v>0</v>
      </c>
      <c r="S380" s="228">
        <v>0</v>
      </c>
      <c r="T380" s="229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0" t="s">
        <v>138</v>
      </c>
      <c r="AT380" s="230" t="s">
        <v>134</v>
      </c>
      <c r="AU380" s="230" t="s">
        <v>82</v>
      </c>
      <c r="AY380" s="18" t="s">
        <v>132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18" t="s">
        <v>80</v>
      </c>
      <c r="BK380" s="231">
        <f>ROUND(I380*H380,2)</f>
        <v>0</v>
      </c>
      <c r="BL380" s="18" t="s">
        <v>138</v>
      </c>
      <c r="BM380" s="230" t="s">
        <v>625</v>
      </c>
    </row>
    <row r="381" s="2" customFormat="1">
      <c r="A381" s="39"/>
      <c r="B381" s="40"/>
      <c r="C381" s="41"/>
      <c r="D381" s="232" t="s">
        <v>145</v>
      </c>
      <c r="E381" s="41"/>
      <c r="F381" s="233" t="s">
        <v>626</v>
      </c>
      <c r="G381" s="41"/>
      <c r="H381" s="41"/>
      <c r="I381" s="137"/>
      <c r="J381" s="41"/>
      <c r="K381" s="41"/>
      <c r="L381" s="45"/>
      <c r="M381" s="234"/>
      <c r="N381" s="235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145</v>
      </c>
      <c r="AU381" s="18" t="s">
        <v>82</v>
      </c>
    </row>
    <row r="382" s="14" customFormat="1">
      <c r="A382" s="14"/>
      <c r="B382" s="246"/>
      <c r="C382" s="247"/>
      <c r="D382" s="232" t="s">
        <v>147</v>
      </c>
      <c r="E382" s="248" t="s">
        <v>19</v>
      </c>
      <c r="F382" s="249" t="s">
        <v>605</v>
      </c>
      <c r="G382" s="247"/>
      <c r="H382" s="250">
        <v>431</v>
      </c>
      <c r="I382" s="251"/>
      <c r="J382" s="247"/>
      <c r="K382" s="247"/>
      <c r="L382" s="252"/>
      <c r="M382" s="253"/>
      <c r="N382" s="254"/>
      <c r="O382" s="254"/>
      <c r="P382" s="254"/>
      <c r="Q382" s="254"/>
      <c r="R382" s="254"/>
      <c r="S382" s="254"/>
      <c r="T382" s="255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6" t="s">
        <v>147</v>
      </c>
      <c r="AU382" s="256" t="s">
        <v>82</v>
      </c>
      <c r="AV382" s="14" t="s">
        <v>82</v>
      </c>
      <c r="AW382" s="14" t="s">
        <v>33</v>
      </c>
      <c r="AX382" s="14" t="s">
        <v>80</v>
      </c>
      <c r="AY382" s="256" t="s">
        <v>132</v>
      </c>
    </row>
    <row r="383" s="2" customFormat="1" ht="16.5" customHeight="1">
      <c r="A383" s="39"/>
      <c r="B383" s="40"/>
      <c r="C383" s="219" t="s">
        <v>627</v>
      </c>
      <c r="D383" s="219" t="s">
        <v>134</v>
      </c>
      <c r="E383" s="220" t="s">
        <v>628</v>
      </c>
      <c r="F383" s="221" t="s">
        <v>629</v>
      </c>
      <c r="G383" s="222" t="s">
        <v>201</v>
      </c>
      <c r="H383" s="223">
        <v>431</v>
      </c>
      <c r="I383" s="224"/>
      <c r="J383" s="225">
        <f>ROUND(I383*H383,2)</f>
        <v>0</v>
      </c>
      <c r="K383" s="221" t="s">
        <v>143</v>
      </c>
      <c r="L383" s="45"/>
      <c r="M383" s="226" t="s">
        <v>19</v>
      </c>
      <c r="N383" s="227" t="s">
        <v>43</v>
      </c>
      <c r="O383" s="85"/>
      <c r="P383" s="228">
        <f>O383*H383</f>
        <v>0</v>
      </c>
      <c r="Q383" s="228">
        <v>0</v>
      </c>
      <c r="R383" s="228">
        <f>Q383*H383</f>
        <v>0</v>
      </c>
      <c r="S383" s="228">
        <v>0</v>
      </c>
      <c r="T383" s="229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0" t="s">
        <v>138</v>
      </c>
      <c r="AT383" s="230" t="s">
        <v>134</v>
      </c>
      <c r="AU383" s="230" t="s">
        <v>82</v>
      </c>
      <c r="AY383" s="18" t="s">
        <v>132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18" t="s">
        <v>80</v>
      </c>
      <c r="BK383" s="231">
        <f>ROUND(I383*H383,2)</f>
        <v>0</v>
      </c>
      <c r="BL383" s="18" t="s">
        <v>138</v>
      </c>
      <c r="BM383" s="230" t="s">
        <v>630</v>
      </c>
    </row>
    <row r="384" s="2" customFormat="1">
      <c r="A384" s="39"/>
      <c r="B384" s="40"/>
      <c r="C384" s="41"/>
      <c r="D384" s="232" t="s">
        <v>145</v>
      </c>
      <c r="E384" s="41"/>
      <c r="F384" s="233" t="s">
        <v>631</v>
      </c>
      <c r="G384" s="41"/>
      <c r="H384" s="41"/>
      <c r="I384" s="137"/>
      <c r="J384" s="41"/>
      <c r="K384" s="41"/>
      <c r="L384" s="45"/>
      <c r="M384" s="234"/>
      <c r="N384" s="235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145</v>
      </c>
      <c r="AU384" s="18" t="s">
        <v>82</v>
      </c>
    </row>
    <row r="385" s="14" customFormat="1">
      <c r="A385" s="14"/>
      <c r="B385" s="246"/>
      <c r="C385" s="247"/>
      <c r="D385" s="232" t="s">
        <v>147</v>
      </c>
      <c r="E385" s="248" t="s">
        <v>19</v>
      </c>
      <c r="F385" s="249" t="s">
        <v>605</v>
      </c>
      <c r="G385" s="247"/>
      <c r="H385" s="250">
        <v>431</v>
      </c>
      <c r="I385" s="251"/>
      <c r="J385" s="247"/>
      <c r="K385" s="247"/>
      <c r="L385" s="252"/>
      <c r="M385" s="253"/>
      <c r="N385" s="254"/>
      <c r="O385" s="254"/>
      <c r="P385" s="254"/>
      <c r="Q385" s="254"/>
      <c r="R385" s="254"/>
      <c r="S385" s="254"/>
      <c r="T385" s="255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6" t="s">
        <v>147</v>
      </c>
      <c r="AU385" s="256" t="s">
        <v>82</v>
      </c>
      <c r="AV385" s="14" t="s">
        <v>82</v>
      </c>
      <c r="AW385" s="14" t="s">
        <v>33</v>
      </c>
      <c r="AX385" s="14" t="s">
        <v>80</v>
      </c>
      <c r="AY385" s="256" t="s">
        <v>132</v>
      </c>
    </row>
    <row r="386" s="2" customFormat="1" ht="16.5" customHeight="1">
      <c r="A386" s="39"/>
      <c r="B386" s="40"/>
      <c r="C386" s="219" t="s">
        <v>632</v>
      </c>
      <c r="D386" s="219" t="s">
        <v>134</v>
      </c>
      <c r="E386" s="220" t="s">
        <v>633</v>
      </c>
      <c r="F386" s="221" t="s">
        <v>634</v>
      </c>
      <c r="G386" s="222" t="s">
        <v>201</v>
      </c>
      <c r="H386" s="223">
        <v>431</v>
      </c>
      <c r="I386" s="224"/>
      <c r="J386" s="225">
        <f>ROUND(I386*H386,2)</f>
        <v>0</v>
      </c>
      <c r="K386" s="221" t="s">
        <v>19</v>
      </c>
      <c r="L386" s="45"/>
      <c r="M386" s="226" t="s">
        <v>19</v>
      </c>
      <c r="N386" s="227" t="s">
        <v>43</v>
      </c>
      <c r="O386" s="85"/>
      <c r="P386" s="228">
        <f>O386*H386</f>
        <v>0</v>
      </c>
      <c r="Q386" s="228">
        <v>0</v>
      </c>
      <c r="R386" s="228">
        <f>Q386*H386</f>
        <v>0</v>
      </c>
      <c r="S386" s="228">
        <v>0</v>
      </c>
      <c r="T386" s="229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0" t="s">
        <v>138</v>
      </c>
      <c r="AT386" s="230" t="s">
        <v>134</v>
      </c>
      <c r="AU386" s="230" t="s">
        <v>82</v>
      </c>
      <c r="AY386" s="18" t="s">
        <v>132</v>
      </c>
      <c r="BE386" s="231">
        <f>IF(N386="základní",J386,0)</f>
        <v>0</v>
      </c>
      <c r="BF386" s="231">
        <f>IF(N386="snížená",J386,0)</f>
        <v>0</v>
      </c>
      <c r="BG386" s="231">
        <f>IF(N386="zákl. přenesená",J386,0)</f>
        <v>0</v>
      </c>
      <c r="BH386" s="231">
        <f>IF(N386="sníž. přenesená",J386,0)</f>
        <v>0</v>
      </c>
      <c r="BI386" s="231">
        <f>IF(N386="nulová",J386,0)</f>
        <v>0</v>
      </c>
      <c r="BJ386" s="18" t="s">
        <v>80</v>
      </c>
      <c r="BK386" s="231">
        <f>ROUND(I386*H386,2)</f>
        <v>0</v>
      </c>
      <c r="BL386" s="18" t="s">
        <v>138</v>
      </c>
      <c r="BM386" s="230" t="s">
        <v>635</v>
      </c>
    </row>
    <row r="387" s="2" customFormat="1">
      <c r="A387" s="39"/>
      <c r="B387" s="40"/>
      <c r="C387" s="41"/>
      <c r="D387" s="232" t="s">
        <v>145</v>
      </c>
      <c r="E387" s="41"/>
      <c r="F387" s="233" t="s">
        <v>634</v>
      </c>
      <c r="G387" s="41"/>
      <c r="H387" s="41"/>
      <c r="I387" s="137"/>
      <c r="J387" s="41"/>
      <c r="K387" s="41"/>
      <c r="L387" s="45"/>
      <c r="M387" s="234"/>
      <c r="N387" s="235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145</v>
      </c>
      <c r="AU387" s="18" t="s">
        <v>82</v>
      </c>
    </row>
    <row r="388" s="14" customFormat="1">
      <c r="A388" s="14"/>
      <c r="B388" s="246"/>
      <c r="C388" s="247"/>
      <c r="D388" s="232" t="s">
        <v>147</v>
      </c>
      <c r="E388" s="248" t="s">
        <v>19</v>
      </c>
      <c r="F388" s="249" t="s">
        <v>605</v>
      </c>
      <c r="G388" s="247"/>
      <c r="H388" s="250">
        <v>431</v>
      </c>
      <c r="I388" s="251"/>
      <c r="J388" s="247"/>
      <c r="K388" s="247"/>
      <c r="L388" s="252"/>
      <c r="M388" s="253"/>
      <c r="N388" s="254"/>
      <c r="O388" s="254"/>
      <c r="P388" s="254"/>
      <c r="Q388" s="254"/>
      <c r="R388" s="254"/>
      <c r="S388" s="254"/>
      <c r="T388" s="255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6" t="s">
        <v>147</v>
      </c>
      <c r="AU388" s="256" t="s">
        <v>82</v>
      </c>
      <c r="AV388" s="14" t="s">
        <v>82</v>
      </c>
      <c r="AW388" s="14" t="s">
        <v>33</v>
      </c>
      <c r="AX388" s="14" t="s">
        <v>80</v>
      </c>
      <c r="AY388" s="256" t="s">
        <v>132</v>
      </c>
    </row>
    <row r="389" s="2" customFormat="1" ht="16.5" customHeight="1">
      <c r="A389" s="39"/>
      <c r="B389" s="40"/>
      <c r="C389" s="219" t="s">
        <v>636</v>
      </c>
      <c r="D389" s="219" t="s">
        <v>134</v>
      </c>
      <c r="E389" s="220" t="s">
        <v>637</v>
      </c>
      <c r="F389" s="221" t="s">
        <v>638</v>
      </c>
      <c r="G389" s="222" t="s">
        <v>201</v>
      </c>
      <c r="H389" s="223">
        <v>2</v>
      </c>
      <c r="I389" s="224"/>
      <c r="J389" s="225">
        <f>ROUND(I389*H389,2)</f>
        <v>0</v>
      </c>
      <c r="K389" s="221" t="s">
        <v>143</v>
      </c>
      <c r="L389" s="45"/>
      <c r="M389" s="226" t="s">
        <v>19</v>
      </c>
      <c r="N389" s="227" t="s">
        <v>43</v>
      </c>
      <c r="O389" s="85"/>
      <c r="P389" s="228">
        <f>O389*H389</f>
        <v>0</v>
      </c>
      <c r="Q389" s="228">
        <v>0</v>
      </c>
      <c r="R389" s="228">
        <f>Q389*H389</f>
        <v>0</v>
      </c>
      <c r="S389" s="228">
        <v>0</v>
      </c>
      <c r="T389" s="229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0" t="s">
        <v>138</v>
      </c>
      <c r="AT389" s="230" t="s">
        <v>134</v>
      </c>
      <c r="AU389" s="230" t="s">
        <v>82</v>
      </c>
      <c r="AY389" s="18" t="s">
        <v>132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8" t="s">
        <v>80</v>
      </c>
      <c r="BK389" s="231">
        <f>ROUND(I389*H389,2)</f>
        <v>0</v>
      </c>
      <c r="BL389" s="18" t="s">
        <v>138</v>
      </c>
      <c r="BM389" s="230" t="s">
        <v>639</v>
      </c>
    </row>
    <row r="390" s="2" customFormat="1">
      <c r="A390" s="39"/>
      <c r="B390" s="40"/>
      <c r="C390" s="41"/>
      <c r="D390" s="232" t="s">
        <v>145</v>
      </c>
      <c r="E390" s="41"/>
      <c r="F390" s="233" t="s">
        <v>640</v>
      </c>
      <c r="G390" s="41"/>
      <c r="H390" s="41"/>
      <c r="I390" s="137"/>
      <c r="J390" s="41"/>
      <c r="K390" s="41"/>
      <c r="L390" s="45"/>
      <c r="M390" s="234"/>
      <c r="N390" s="235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145</v>
      </c>
      <c r="AU390" s="18" t="s">
        <v>82</v>
      </c>
    </row>
    <row r="391" s="2" customFormat="1" ht="16.5" customHeight="1">
      <c r="A391" s="39"/>
      <c r="B391" s="40"/>
      <c r="C391" s="219" t="s">
        <v>217</v>
      </c>
      <c r="D391" s="219" t="s">
        <v>134</v>
      </c>
      <c r="E391" s="220" t="s">
        <v>641</v>
      </c>
      <c r="F391" s="221" t="s">
        <v>642</v>
      </c>
      <c r="G391" s="222" t="s">
        <v>201</v>
      </c>
      <c r="H391" s="223">
        <v>2</v>
      </c>
      <c r="I391" s="224"/>
      <c r="J391" s="225">
        <f>ROUND(I391*H391,2)</f>
        <v>0</v>
      </c>
      <c r="K391" s="221" t="s">
        <v>143</v>
      </c>
      <c r="L391" s="45"/>
      <c r="M391" s="226" t="s">
        <v>19</v>
      </c>
      <c r="N391" s="227" t="s">
        <v>43</v>
      </c>
      <c r="O391" s="85"/>
      <c r="P391" s="228">
        <f>O391*H391</f>
        <v>0</v>
      </c>
      <c r="Q391" s="228">
        <v>0</v>
      </c>
      <c r="R391" s="228">
        <f>Q391*H391</f>
        <v>0</v>
      </c>
      <c r="S391" s="228">
        <v>0</v>
      </c>
      <c r="T391" s="229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0" t="s">
        <v>138</v>
      </c>
      <c r="AT391" s="230" t="s">
        <v>134</v>
      </c>
      <c r="AU391" s="230" t="s">
        <v>82</v>
      </c>
      <c r="AY391" s="18" t="s">
        <v>132</v>
      </c>
      <c r="BE391" s="231">
        <f>IF(N391="základní",J391,0)</f>
        <v>0</v>
      </c>
      <c r="BF391" s="231">
        <f>IF(N391="snížená",J391,0)</f>
        <v>0</v>
      </c>
      <c r="BG391" s="231">
        <f>IF(N391="zákl. přenesená",J391,0)</f>
        <v>0</v>
      </c>
      <c r="BH391" s="231">
        <f>IF(N391="sníž. přenesená",J391,0)</f>
        <v>0</v>
      </c>
      <c r="BI391" s="231">
        <f>IF(N391="nulová",J391,0)</f>
        <v>0</v>
      </c>
      <c r="BJ391" s="18" t="s">
        <v>80</v>
      </c>
      <c r="BK391" s="231">
        <f>ROUND(I391*H391,2)</f>
        <v>0</v>
      </c>
      <c r="BL391" s="18" t="s">
        <v>138</v>
      </c>
      <c r="BM391" s="230" t="s">
        <v>643</v>
      </c>
    </row>
    <row r="392" s="2" customFormat="1">
      <c r="A392" s="39"/>
      <c r="B392" s="40"/>
      <c r="C392" s="41"/>
      <c r="D392" s="232" t="s">
        <v>145</v>
      </c>
      <c r="E392" s="41"/>
      <c r="F392" s="233" t="s">
        <v>644</v>
      </c>
      <c r="G392" s="41"/>
      <c r="H392" s="41"/>
      <c r="I392" s="137"/>
      <c r="J392" s="41"/>
      <c r="K392" s="41"/>
      <c r="L392" s="45"/>
      <c r="M392" s="234"/>
      <c r="N392" s="235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145</v>
      </c>
      <c r="AU392" s="18" t="s">
        <v>82</v>
      </c>
    </row>
    <row r="393" s="2" customFormat="1" ht="16.5" customHeight="1">
      <c r="A393" s="39"/>
      <c r="B393" s="40"/>
      <c r="C393" s="219" t="s">
        <v>431</v>
      </c>
      <c r="D393" s="219" t="s">
        <v>134</v>
      </c>
      <c r="E393" s="220" t="s">
        <v>645</v>
      </c>
      <c r="F393" s="221" t="s">
        <v>646</v>
      </c>
      <c r="G393" s="222" t="s">
        <v>201</v>
      </c>
      <c r="H393" s="223">
        <v>951.5</v>
      </c>
      <c r="I393" s="224"/>
      <c r="J393" s="225">
        <f>ROUND(I393*H393,2)</f>
        <v>0</v>
      </c>
      <c r="K393" s="221" t="s">
        <v>143</v>
      </c>
      <c r="L393" s="45"/>
      <c r="M393" s="226" t="s">
        <v>19</v>
      </c>
      <c r="N393" s="227" t="s">
        <v>43</v>
      </c>
      <c r="O393" s="85"/>
      <c r="P393" s="228">
        <f>O393*H393</f>
        <v>0</v>
      </c>
      <c r="Q393" s="228">
        <v>0</v>
      </c>
      <c r="R393" s="228">
        <f>Q393*H393</f>
        <v>0</v>
      </c>
      <c r="S393" s="228">
        <v>0</v>
      </c>
      <c r="T393" s="229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0" t="s">
        <v>138</v>
      </c>
      <c r="AT393" s="230" t="s">
        <v>134</v>
      </c>
      <c r="AU393" s="230" t="s">
        <v>82</v>
      </c>
      <c r="AY393" s="18" t="s">
        <v>132</v>
      </c>
      <c r="BE393" s="231">
        <f>IF(N393="základní",J393,0)</f>
        <v>0</v>
      </c>
      <c r="BF393" s="231">
        <f>IF(N393="snížená",J393,0)</f>
        <v>0</v>
      </c>
      <c r="BG393" s="231">
        <f>IF(N393="zákl. přenesená",J393,0)</f>
        <v>0</v>
      </c>
      <c r="BH393" s="231">
        <f>IF(N393="sníž. přenesená",J393,0)</f>
        <v>0</v>
      </c>
      <c r="BI393" s="231">
        <f>IF(N393="nulová",J393,0)</f>
        <v>0</v>
      </c>
      <c r="BJ393" s="18" t="s">
        <v>80</v>
      </c>
      <c r="BK393" s="231">
        <f>ROUND(I393*H393,2)</f>
        <v>0</v>
      </c>
      <c r="BL393" s="18" t="s">
        <v>138</v>
      </c>
      <c r="BM393" s="230" t="s">
        <v>647</v>
      </c>
    </row>
    <row r="394" s="2" customFormat="1">
      <c r="A394" s="39"/>
      <c r="B394" s="40"/>
      <c r="C394" s="41"/>
      <c r="D394" s="232" t="s">
        <v>145</v>
      </c>
      <c r="E394" s="41"/>
      <c r="F394" s="233" t="s">
        <v>648</v>
      </c>
      <c r="G394" s="41"/>
      <c r="H394" s="41"/>
      <c r="I394" s="137"/>
      <c r="J394" s="41"/>
      <c r="K394" s="41"/>
      <c r="L394" s="45"/>
      <c r="M394" s="234"/>
      <c r="N394" s="235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145</v>
      </c>
      <c r="AU394" s="18" t="s">
        <v>82</v>
      </c>
    </row>
    <row r="395" s="14" customFormat="1">
      <c r="A395" s="14"/>
      <c r="B395" s="246"/>
      <c r="C395" s="247"/>
      <c r="D395" s="232" t="s">
        <v>147</v>
      </c>
      <c r="E395" s="248" t="s">
        <v>19</v>
      </c>
      <c r="F395" s="249" t="s">
        <v>649</v>
      </c>
      <c r="G395" s="247"/>
      <c r="H395" s="250">
        <v>951.5</v>
      </c>
      <c r="I395" s="251"/>
      <c r="J395" s="247"/>
      <c r="K395" s="247"/>
      <c r="L395" s="252"/>
      <c r="M395" s="253"/>
      <c r="N395" s="254"/>
      <c r="O395" s="254"/>
      <c r="P395" s="254"/>
      <c r="Q395" s="254"/>
      <c r="R395" s="254"/>
      <c r="S395" s="254"/>
      <c r="T395" s="255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6" t="s">
        <v>147</v>
      </c>
      <c r="AU395" s="256" t="s">
        <v>82</v>
      </c>
      <c r="AV395" s="14" t="s">
        <v>82</v>
      </c>
      <c r="AW395" s="14" t="s">
        <v>33</v>
      </c>
      <c r="AX395" s="14" t="s">
        <v>80</v>
      </c>
      <c r="AY395" s="256" t="s">
        <v>132</v>
      </c>
    </row>
    <row r="396" s="2" customFormat="1" ht="16.5" customHeight="1">
      <c r="A396" s="39"/>
      <c r="B396" s="40"/>
      <c r="C396" s="219" t="s">
        <v>650</v>
      </c>
      <c r="D396" s="219" t="s">
        <v>134</v>
      </c>
      <c r="E396" s="220" t="s">
        <v>651</v>
      </c>
      <c r="F396" s="221" t="s">
        <v>652</v>
      </c>
      <c r="G396" s="222" t="s">
        <v>201</v>
      </c>
      <c r="H396" s="223">
        <v>2</v>
      </c>
      <c r="I396" s="224"/>
      <c r="J396" s="225">
        <f>ROUND(I396*H396,2)</f>
        <v>0</v>
      </c>
      <c r="K396" s="221" t="s">
        <v>143</v>
      </c>
      <c r="L396" s="45"/>
      <c r="M396" s="226" t="s">
        <v>19</v>
      </c>
      <c r="N396" s="227" t="s">
        <v>43</v>
      </c>
      <c r="O396" s="85"/>
      <c r="P396" s="228">
        <f>O396*H396</f>
        <v>0</v>
      </c>
      <c r="Q396" s="228">
        <v>0</v>
      </c>
      <c r="R396" s="228">
        <f>Q396*H396</f>
        <v>0</v>
      </c>
      <c r="S396" s="228">
        <v>0</v>
      </c>
      <c r="T396" s="229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0" t="s">
        <v>138</v>
      </c>
      <c r="AT396" s="230" t="s">
        <v>134</v>
      </c>
      <c r="AU396" s="230" t="s">
        <v>82</v>
      </c>
      <c r="AY396" s="18" t="s">
        <v>132</v>
      </c>
      <c r="BE396" s="231">
        <f>IF(N396="základní",J396,0)</f>
        <v>0</v>
      </c>
      <c r="BF396" s="231">
        <f>IF(N396="snížená",J396,0)</f>
        <v>0</v>
      </c>
      <c r="BG396" s="231">
        <f>IF(N396="zákl. přenesená",J396,0)</f>
        <v>0</v>
      </c>
      <c r="BH396" s="231">
        <f>IF(N396="sníž. přenesená",J396,0)</f>
        <v>0</v>
      </c>
      <c r="BI396" s="231">
        <f>IF(N396="nulová",J396,0)</f>
        <v>0</v>
      </c>
      <c r="BJ396" s="18" t="s">
        <v>80</v>
      </c>
      <c r="BK396" s="231">
        <f>ROUND(I396*H396,2)</f>
        <v>0</v>
      </c>
      <c r="BL396" s="18" t="s">
        <v>138</v>
      </c>
      <c r="BM396" s="230" t="s">
        <v>653</v>
      </c>
    </row>
    <row r="397" s="2" customFormat="1">
      <c r="A397" s="39"/>
      <c r="B397" s="40"/>
      <c r="C397" s="41"/>
      <c r="D397" s="232" t="s">
        <v>145</v>
      </c>
      <c r="E397" s="41"/>
      <c r="F397" s="233" t="s">
        <v>652</v>
      </c>
      <c r="G397" s="41"/>
      <c r="H397" s="41"/>
      <c r="I397" s="137"/>
      <c r="J397" s="41"/>
      <c r="K397" s="41"/>
      <c r="L397" s="45"/>
      <c r="M397" s="234"/>
      <c r="N397" s="235"/>
      <c r="O397" s="85"/>
      <c r="P397" s="85"/>
      <c r="Q397" s="85"/>
      <c r="R397" s="85"/>
      <c r="S397" s="85"/>
      <c r="T397" s="86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145</v>
      </c>
      <c r="AU397" s="18" t="s">
        <v>82</v>
      </c>
    </row>
    <row r="398" s="2" customFormat="1" ht="16.5" customHeight="1">
      <c r="A398" s="39"/>
      <c r="B398" s="40"/>
      <c r="C398" s="219" t="s">
        <v>654</v>
      </c>
      <c r="D398" s="219" t="s">
        <v>134</v>
      </c>
      <c r="E398" s="220" t="s">
        <v>655</v>
      </c>
      <c r="F398" s="221" t="s">
        <v>656</v>
      </c>
      <c r="G398" s="222" t="s">
        <v>201</v>
      </c>
      <c r="H398" s="223">
        <v>95.150000000000006</v>
      </c>
      <c r="I398" s="224"/>
      <c r="J398" s="225">
        <f>ROUND(I398*H398,2)</f>
        <v>0</v>
      </c>
      <c r="K398" s="221" t="s">
        <v>19</v>
      </c>
      <c r="L398" s="45"/>
      <c r="M398" s="226" t="s">
        <v>19</v>
      </c>
      <c r="N398" s="227" t="s">
        <v>43</v>
      </c>
      <c r="O398" s="85"/>
      <c r="P398" s="228">
        <f>O398*H398</f>
        <v>0</v>
      </c>
      <c r="Q398" s="228">
        <v>0.0088999999999999999</v>
      </c>
      <c r="R398" s="228">
        <f>Q398*H398</f>
        <v>0.846835</v>
      </c>
      <c r="S398" s="228">
        <v>0</v>
      </c>
      <c r="T398" s="229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0" t="s">
        <v>138</v>
      </c>
      <c r="AT398" s="230" t="s">
        <v>134</v>
      </c>
      <c r="AU398" s="230" t="s">
        <v>82</v>
      </c>
      <c r="AY398" s="18" t="s">
        <v>132</v>
      </c>
      <c r="BE398" s="231">
        <f>IF(N398="základní",J398,0)</f>
        <v>0</v>
      </c>
      <c r="BF398" s="231">
        <f>IF(N398="snížená",J398,0)</f>
        <v>0</v>
      </c>
      <c r="BG398" s="231">
        <f>IF(N398="zákl. přenesená",J398,0)</f>
        <v>0</v>
      </c>
      <c r="BH398" s="231">
        <f>IF(N398="sníž. přenesená",J398,0)</f>
        <v>0</v>
      </c>
      <c r="BI398" s="231">
        <f>IF(N398="nulová",J398,0)</f>
        <v>0</v>
      </c>
      <c r="BJ398" s="18" t="s">
        <v>80</v>
      </c>
      <c r="BK398" s="231">
        <f>ROUND(I398*H398,2)</f>
        <v>0</v>
      </c>
      <c r="BL398" s="18" t="s">
        <v>138</v>
      </c>
      <c r="BM398" s="230" t="s">
        <v>657</v>
      </c>
    </row>
    <row r="399" s="2" customFormat="1">
      <c r="A399" s="39"/>
      <c r="B399" s="40"/>
      <c r="C399" s="41"/>
      <c r="D399" s="232" t="s">
        <v>145</v>
      </c>
      <c r="E399" s="41"/>
      <c r="F399" s="233" t="s">
        <v>656</v>
      </c>
      <c r="G399" s="41"/>
      <c r="H399" s="41"/>
      <c r="I399" s="137"/>
      <c r="J399" s="41"/>
      <c r="K399" s="41"/>
      <c r="L399" s="45"/>
      <c r="M399" s="234"/>
      <c r="N399" s="235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145</v>
      </c>
      <c r="AU399" s="18" t="s">
        <v>82</v>
      </c>
    </row>
    <row r="400" s="13" customFormat="1">
      <c r="A400" s="13"/>
      <c r="B400" s="236"/>
      <c r="C400" s="237"/>
      <c r="D400" s="232" t="s">
        <v>147</v>
      </c>
      <c r="E400" s="238" t="s">
        <v>19</v>
      </c>
      <c r="F400" s="239" t="s">
        <v>658</v>
      </c>
      <c r="G400" s="237"/>
      <c r="H400" s="238" t="s">
        <v>19</v>
      </c>
      <c r="I400" s="240"/>
      <c r="J400" s="237"/>
      <c r="K400" s="237"/>
      <c r="L400" s="241"/>
      <c r="M400" s="242"/>
      <c r="N400" s="243"/>
      <c r="O400" s="243"/>
      <c r="P400" s="243"/>
      <c r="Q400" s="243"/>
      <c r="R400" s="243"/>
      <c r="S400" s="243"/>
      <c r="T400" s="244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5" t="s">
        <v>147</v>
      </c>
      <c r="AU400" s="245" t="s">
        <v>82</v>
      </c>
      <c r="AV400" s="13" t="s">
        <v>80</v>
      </c>
      <c r="AW400" s="13" t="s">
        <v>33</v>
      </c>
      <c r="AX400" s="13" t="s">
        <v>72</v>
      </c>
      <c r="AY400" s="245" t="s">
        <v>132</v>
      </c>
    </row>
    <row r="401" s="14" customFormat="1">
      <c r="A401" s="14"/>
      <c r="B401" s="246"/>
      <c r="C401" s="247"/>
      <c r="D401" s="232" t="s">
        <v>147</v>
      </c>
      <c r="E401" s="248" t="s">
        <v>19</v>
      </c>
      <c r="F401" s="249" t="s">
        <v>659</v>
      </c>
      <c r="G401" s="247"/>
      <c r="H401" s="250">
        <v>95.150000000000006</v>
      </c>
      <c r="I401" s="251"/>
      <c r="J401" s="247"/>
      <c r="K401" s="247"/>
      <c r="L401" s="252"/>
      <c r="M401" s="253"/>
      <c r="N401" s="254"/>
      <c r="O401" s="254"/>
      <c r="P401" s="254"/>
      <c r="Q401" s="254"/>
      <c r="R401" s="254"/>
      <c r="S401" s="254"/>
      <c r="T401" s="255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6" t="s">
        <v>147</v>
      </c>
      <c r="AU401" s="256" t="s">
        <v>82</v>
      </c>
      <c r="AV401" s="14" t="s">
        <v>82</v>
      </c>
      <c r="AW401" s="14" t="s">
        <v>33</v>
      </c>
      <c r="AX401" s="14" t="s">
        <v>80</v>
      </c>
      <c r="AY401" s="256" t="s">
        <v>132</v>
      </c>
    </row>
    <row r="402" s="2" customFormat="1" ht="16.5" customHeight="1">
      <c r="A402" s="39"/>
      <c r="B402" s="40"/>
      <c r="C402" s="219" t="s">
        <v>458</v>
      </c>
      <c r="D402" s="219" t="s">
        <v>134</v>
      </c>
      <c r="E402" s="220" t="s">
        <v>660</v>
      </c>
      <c r="F402" s="221" t="s">
        <v>661</v>
      </c>
      <c r="G402" s="222" t="s">
        <v>142</v>
      </c>
      <c r="H402" s="223">
        <v>34.350000000000001</v>
      </c>
      <c r="I402" s="224"/>
      <c r="J402" s="225">
        <f>ROUND(I402*H402,2)</f>
        <v>0</v>
      </c>
      <c r="K402" s="221" t="s">
        <v>143</v>
      </c>
      <c r="L402" s="45"/>
      <c r="M402" s="226" t="s">
        <v>19</v>
      </c>
      <c r="N402" s="227" t="s">
        <v>43</v>
      </c>
      <c r="O402" s="85"/>
      <c r="P402" s="228">
        <f>O402*H402</f>
        <v>0</v>
      </c>
      <c r="Q402" s="228">
        <v>2.45329</v>
      </c>
      <c r="R402" s="228">
        <f>Q402*H402</f>
        <v>84.270511499999998</v>
      </c>
      <c r="S402" s="228">
        <v>0</v>
      </c>
      <c r="T402" s="229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0" t="s">
        <v>138</v>
      </c>
      <c r="AT402" s="230" t="s">
        <v>134</v>
      </c>
      <c r="AU402" s="230" t="s">
        <v>82</v>
      </c>
      <c r="AY402" s="18" t="s">
        <v>132</v>
      </c>
      <c r="BE402" s="231">
        <f>IF(N402="základní",J402,0)</f>
        <v>0</v>
      </c>
      <c r="BF402" s="231">
        <f>IF(N402="snížená",J402,0)</f>
        <v>0</v>
      </c>
      <c r="BG402" s="231">
        <f>IF(N402="zákl. přenesená",J402,0)</f>
        <v>0</v>
      </c>
      <c r="BH402" s="231">
        <f>IF(N402="sníž. přenesená",J402,0)</f>
        <v>0</v>
      </c>
      <c r="BI402" s="231">
        <f>IF(N402="nulová",J402,0)</f>
        <v>0</v>
      </c>
      <c r="BJ402" s="18" t="s">
        <v>80</v>
      </c>
      <c r="BK402" s="231">
        <f>ROUND(I402*H402,2)</f>
        <v>0</v>
      </c>
      <c r="BL402" s="18" t="s">
        <v>138</v>
      </c>
      <c r="BM402" s="230" t="s">
        <v>662</v>
      </c>
    </row>
    <row r="403" s="2" customFormat="1">
      <c r="A403" s="39"/>
      <c r="B403" s="40"/>
      <c r="C403" s="41"/>
      <c r="D403" s="232" t="s">
        <v>145</v>
      </c>
      <c r="E403" s="41"/>
      <c r="F403" s="233" t="s">
        <v>663</v>
      </c>
      <c r="G403" s="41"/>
      <c r="H403" s="41"/>
      <c r="I403" s="137"/>
      <c r="J403" s="41"/>
      <c r="K403" s="41"/>
      <c r="L403" s="45"/>
      <c r="M403" s="234"/>
      <c r="N403" s="235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145</v>
      </c>
      <c r="AU403" s="18" t="s">
        <v>82</v>
      </c>
    </row>
    <row r="404" s="14" customFormat="1">
      <c r="A404" s="14"/>
      <c r="B404" s="246"/>
      <c r="C404" s="247"/>
      <c r="D404" s="232" t="s">
        <v>147</v>
      </c>
      <c r="E404" s="248" t="s">
        <v>19</v>
      </c>
      <c r="F404" s="249" t="s">
        <v>664</v>
      </c>
      <c r="G404" s="247"/>
      <c r="H404" s="250">
        <v>34.350000000000001</v>
      </c>
      <c r="I404" s="251"/>
      <c r="J404" s="247"/>
      <c r="K404" s="247"/>
      <c r="L404" s="252"/>
      <c r="M404" s="253"/>
      <c r="N404" s="254"/>
      <c r="O404" s="254"/>
      <c r="P404" s="254"/>
      <c r="Q404" s="254"/>
      <c r="R404" s="254"/>
      <c r="S404" s="254"/>
      <c r="T404" s="255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6" t="s">
        <v>147</v>
      </c>
      <c r="AU404" s="256" t="s">
        <v>82</v>
      </c>
      <c r="AV404" s="14" t="s">
        <v>82</v>
      </c>
      <c r="AW404" s="14" t="s">
        <v>33</v>
      </c>
      <c r="AX404" s="14" t="s">
        <v>80</v>
      </c>
      <c r="AY404" s="256" t="s">
        <v>132</v>
      </c>
    </row>
    <row r="405" s="2" customFormat="1" ht="16.5" customHeight="1">
      <c r="A405" s="39"/>
      <c r="B405" s="40"/>
      <c r="C405" s="219" t="s">
        <v>665</v>
      </c>
      <c r="D405" s="219" t="s">
        <v>134</v>
      </c>
      <c r="E405" s="220" t="s">
        <v>666</v>
      </c>
      <c r="F405" s="221" t="s">
        <v>667</v>
      </c>
      <c r="G405" s="222" t="s">
        <v>201</v>
      </c>
      <c r="H405" s="223">
        <v>34.350000000000001</v>
      </c>
      <c r="I405" s="224"/>
      <c r="J405" s="225">
        <f>ROUND(I405*H405,2)</f>
        <v>0</v>
      </c>
      <c r="K405" s="221" t="s">
        <v>143</v>
      </c>
      <c r="L405" s="45"/>
      <c r="M405" s="226" t="s">
        <v>19</v>
      </c>
      <c r="N405" s="227" t="s">
        <v>43</v>
      </c>
      <c r="O405" s="85"/>
      <c r="P405" s="228">
        <f>O405*H405</f>
        <v>0</v>
      </c>
      <c r="Q405" s="228">
        <v>0</v>
      </c>
      <c r="R405" s="228">
        <f>Q405*H405</f>
        <v>0</v>
      </c>
      <c r="S405" s="228">
        <v>0</v>
      </c>
      <c r="T405" s="229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0" t="s">
        <v>138</v>
      </c>
      <c r="AT405" s="230" t="s">
        <v>134</v>
      </c>
      <c r="AU405" s="230" t="s">
        <v>82</v>
      </c>
      <c r="AY405" s="18" t="s">
        <v>132</v>
      </c>
      <c r="BE405" s="231">
        <f>IF(N405="základní",J405,0)</f>
        <v>0</v>
      </c>
      <c r="BF405" s="231">
        <f>IF(N405="snížená",J405,0)</f>
        <v>0</v>
      </c>
      <c r="BG405" s="231">
        <f>IF(N405="zákl. přenesená",J405,0)</f>
        <v>0</v>
      </c>
      <c r="BH405" s="231">
        <f>IF(N405="sníž. přenesená",J405,0)</f>
        <v>0</v>
      </c>
      <c r="BI405" s="231">
        <f>IF(N405="nulová",J405,0)</f>
        <v>0</v>
      </c>
      <c r="BJ405" s="18" t="s">
        <v>80</v>
      </c>
      <c r="BK405" s="231">
        <f>ROUND(I405*H405,2)</f>
        <v>0</v>
      </c>
      <c r="BL405" s="18" t="s">
        <v>138</v>
      </c>
      <c r="BM405" s="230" t="s">
        <v>668</v>
      </c>
    </row>
    <row r="406" s="2" customFormat="1">
      <c r="A406" s="39"/>
      <c r="B406" s="40"/>
      <c r="C406" s="41"/>
      <c r="D406" s="232" t="s">
        <v>145</v>
      </c>
      <c r="E406" s="41"/>
      <c r="F406" s="233" t="s">
        <v>669</v>
      </c>
      <c r="G406" s="41"/>
      <c r="H406" s="41"/>
      <c r="I406" s="137"/>
      <c r="J406" s="41"/>
      <c r="K406" s="41"/>
      <c r="L406" s="45"/>
      <c r="M406" s="234"/>
      <c r="N406" s="235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145</v>
      </c>
      <c r="AU406" s="18" t="s">
        <v>82</v>
      </c>
    </row>
    <row r="407" s="14" customFormat="1">
      <c r="A407" s="14"/>
      <c r="B407" s="246"/>
      <c r="C407" s="247"/>
      <c r="D407" s="232" t="s">
        <v>147</v>
      </c>
      <c r="E407" s="248" t="s">
        <v>19</v>
      </c>
      <c r="F407" s="249" t="s">
        <v>664</v>
      </c>
      <c r="G407" s="247"/>
      <c r="H407" s="250">
        <v>34.350000000000001</v>
      </c>
      <c r="I407" s="251"/>
      <c r="J407" s="247"/>
      <c r="K407" s="247"/>
      <c r="L407" s="252"/>
      <c r="M407" s="253"/>
      <c r="N407" s="254"/>
      <c r="O407" s="254"/>
      <c r="P407" s="254"/>
      <c r="Q407" s="254"/>
      <c r="R407" s="254"/>
      <c r="S407" s="254"/>
      <c r="T407" s="255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6" t="s">
        <v>147</v>
      </c>
      <c r="AU407" s="256" t="s">
        <v>82</v>
      </c>
      <c r="AV407" s="14" t="s">
        <v>82</v>
      </c>
      <c r="AW407" s="14" t="s">
        <v>33</v>
      </c>
      <c r="AX407" s="14" t="s">
        <v>80</v>
      </c>
      <c r="AY407" s="256" t="s">
        <v>132</v>
      </c>
    </row>
    <row r="408" s="2" customFormat="1" ht="16.5" customHeight="1">
      <c r="A408" s="39"/>
      <c r="B408" s="40"/>
      <c r="C408" s="219" t="s">
        <v>670</v>
      </c>
      <c r="D408" s="219" t="s">
        <v>134</v>
      </c>
      <c r="E408" s="220" t="s">
        <v>671</v>
      </c>
      <c r="F408" s="221" t="s">
        <v>672</v>
      </c>
      <c r="G408" s="222" t="s">
        <v>201</v>
      </c>
      <c r="H408" s="223">
        <v>1295</v>
      </c>
      <c r="I408" s="224"/>
      <c r="J408" s="225">
        <f>ROUND(I408*H408,2)</f>
        <v>0</v>
      </c>
      <c r="K408" s="221" t="s">
        <v>19</v>
      </c>
      <c r="L408" s="45"/>
      <c r="M408" s="226" t="s">
        <v>19</v>
      </c>
      <c r="N408" s="227" t="s">
        <v>43</v>
      </c>
      <c r="O408" s="85"/>
      <c r="P408" s="228">
        <f>O408*H408</f>
        <v>0</v>
      </c>
      <c r="Q408" s="228">
        <v>0</v>
      </c>
      <c r="R408" s="228">
        <f>Q408*H408</f>
        <v>0</v>
      </c>
      <c r="S408" s="228">
        <v>0</v>
      </c>
      <c r="T408" s="229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0" t="s">
        <v>138</v>
      </c>
      <c r="AT408" s="230" t="s">
        <v>134</v>
      </c>
      <c r="AU408" s="230" t="s">
        <v>82</v>
      </c>
      <c r="AY408" s="18" t="s">
        <v>132</v>
      </c>
      <c r="BE408" s="231">
        <f>IF(N408="základní",J408,0)</f>
        <v>0</v>
      </c>
      <c r="BF408" s="231">
        <f>IF(N408="snížená",J408,0)</f>
        <v>0</v>
      </c>
      <c r="BG408" s="231">
        <f>IF(N408="zákl. přenesená",J408,0)</f>
        <v>0</v>
      </c>
      <c r="BH408" s="231">
        <f>IF(N408="sníž. přenesená",J408,0)</f>
        <v>0</v>
      </c>
      <c r="BI408" s="231">
        <f>IF(N408="nulová",J408,0)</f>
        <v>0</v>
      </c>
      <c r="BJ408" s="18" t="s">
        <v>80</v>
      </c>
      <c r="BK408" s="231">
        <f>ROUND(I408*H408,2)</f>
        <v>0</v>
      </c>
      <c r="BL408" s="18" t="s">
        <v>138</v>
      </c>
      <c r="BM408" s="230" t="s">
        <v>673</v>
      </c>
    </row>
    <row r="409" s="2" customFormat="1">
      <c r="A409" s="39"/>
      <c r="B409" s="40"/>
      <c r="C409" s="41"/>
      <c r="D409" s="232" t="s">
        <v>145</v>
      </c>
      <c r="E409" s="41"/>
      <c r="F409" s="233" t="s">
        <v>672</v>
      </c>
      <c r="G409" s="41"/>
      <c r="H409" s="41"/>
      <c r="I409" s="137"/>
      <c r="J409" s="41"/>
      <c r="K409" s="41"/>
      <c r="L409" s="45"/>
      <c r="M409" s="234"/>
      <c r="N409" s="235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145</v>
      </c>
      <c r="AU409" s="18" t="s">
        <v>82</v>
      </c>
    </row>
    <row r="410" s="14" customFormat="1">
      <c r="A410" s="14"/>
      <c r="B410" s="246"/>
      <c r="C410" s="247"/>
      <c r="D410" s="232" t="s">
        <v>147</v>
      </c>
      <c r="E410" s="248" t="s">
        <v>19</v>
      </c>
      <c r="F410" s="249" t="s">
        <v>674</v>
      </c>
      <c r="G410" s="247"/>
      <c r="H410" s="250">
        <v>1295</v>
      </c>
      <c r="I410" s="251"/>
      <c r="J410" s="247"/>
      <c r="K410" s="247"/>
      <c r="L410" s="252"/>
      <c r="M410" s="253"/>
      <c r="N410" s="254"/>
      <c r="O410" s="254"/>
      <c r="P410" s="254"/>
      <c r="Q410" s="254"/>
      <c r="R410" s="254"/>
      <c r="S410" s="254"/>
      <c r="T410" s="255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6" t="s">
        <v>147</v>
      </c>
      <c r="AU410" s="256" t="s">
        <v>82</v>
      </c>
      <c r="AV410" s="14" t="s">
        <v>82</v>
      </c>
      <c r="AW410" s="14" t="s">
        <v>33</v>
      </c>
      <c r="AX410" s="14" t="s">
        <v>80</v>
      </c>
      <c r="AY410" s="256" t="s">
        <v>132</v>
      </c>
    </row>
    <row r="411" s="2" customFormat="1" ht="16.5" customHeight="1">
      <c r="A411" s="39"/>
      <c r="B411" s="40"/>
      <c r="C411" s="219" t="s">
        <v>675</v>
      </c>
      <c r="D411" s="219" t="s">
        <v>134</v>
      </c>
      <c r="E411" s="220" t="s">
        <v>676</v>
      </c>
      <c r="F411" s="221" t="s">
        <v>677</v>
      </c>
      <c r="G411" s="222" t="s">
        <v>201</v>
      </c>
      <c r="H411" s="223">
        <v>1295</v>
      </c>
      <c r="I411" s="224"/>
      <c r="J411" s="225">
        <f>ROUND(I411*H411,2)</f>
        <v>0</v>
      </c>
      <c r="K411" s="221" t="s">
        <v>19</v>
      </c>
      <c r="L411" s="45"/>
      <c r="M411" s="226" t="s">
        <v>19</v>
      </c>
      <c r="N411" s="227" t="s">
        <v>43</v>
      </c>
      <c r="O411" s="85"/>
      <c r="P411" s="228">
        <f>O411*H411</f>
        <v>0</v>
      </c>
      <c r="Q411" s="228">
        <v>0</v>
      </c>
      <c r="R411" s="228">
        <f>Q411*H411</f>
        <v>0</v>
      </c>
      <c r="S411" s="228">
        <v>0</v>
      </c>
      <c r="T411" s="229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0" t="s">
        <v>138</v>
      </c>
      <c r="AT411" s="230" t="s">
        <v>134</v>
      </c>
      <c r="AU411" s="230" t="s">
        <v>82</v>
      </c>
      <c r="AY411" s="18" t="s">
        <v>132</v>
      </c>
      <c r="BE411" s="231">
        <f>IF(N411="základní",J411,0)</f>
        <v>0</v>
      </c>
      <c r="BF411" s="231">
        <f>IF(N411="snížená",J411,0)</f>
        <v>0</v>
      </c>
      <c r="BG411" s="231">
        <f>IF(N411="zákl. přenesená",J411,0)</f>
        <v>0</v>
      </c>
      <c r="BH411" s="231">
        <f>IF(N411="sníž. přenesená",J411,0)</f>
        <v>0</v>
      </c>
      <c r="BI411" s="231">
        <f>IF(N411="nulová",J411,0)</f>
        <v>0</v>
      </c>
      <c r="BJ411" s="18" t="s">
        <v>80</v>
      </c>
      <c r="BK411" s="231">
        <f>ROUND(I411*H411,2)</f>
        <v>0</v>
      </c>
      <c r="BL411" s="18" t="s">
        <v>138</v>
      </c>
      <c r="BM411" s="230" t="s">
        <v>678</v>
      </c>
    </row>
    <row r="412" s="2" customFormat="1">
      <c r="A412" s="39"/>
      <c r="B412" s="40"/>
      <c r="C412" s="41"/>
      <c r="D412" s="232" t="s">
        <v>145</v>
      </c>
      <c r="E412" s="41"/>
      <c r="F412" s="233" t="s">
        <v>677</v>
      </c>
      <c r="G412" s="41"/>
      <c r="H412" s="41"/>
      <c r="I412" s="137"/>
      <c r="J412" s="41"/>
      <c r="K412" s="41"/>
      <c r="L412" s="45"/>
      <c r="M412" s="234"/>
      <c r="N412" s="235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145</v>
      </c>
      <c r="AU412" s="18" t="s">
        <v>82</v>
      </c>
    </row>
    <row r="413" s="14" customFormat="1">
      <c r="A413" s="14"/>
      <c r="B413" s="246"/>
      <c r="C413" s="247"/>
      <c r="D413" s="232" t="s">
        <v>147</v>
      </c>
      <c r="E413" s="248" t="s">
        <v>19</v>
      </c>
      <c r="F413" s="249" t="s">
        <v>674</v>
      </c>
      <c r="G413" s="247"/>
      <c r="H413" s="250">
        <v>1295</v>
      </c>
      <c r="I413" s="251"/>
      <c r="J413" s="247"/>
      <c r="K413" s="247"/>
      <c r="L413" s="252"/>
      <c r="M413" s="253"/>
      <c r="N413" s="254"/>
      <c r="O413" s="254"/>
      <c r="P413" s="254"/>
      <c r="Q413" s="254"/>
      <c r="R413" s="254"/>
      <c r="S413" s="254"/>
      <c r="T413" s="255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6" t="s">
        <v>147</v>
      </c>
      <c r="AU413" s="256" t="s">
        <v>82</v>
      </c>
      <c r="AV413" s="14" t="s">
        <v>82</v>
      </c>
      <c r="AW413" s="14" t="s">
        <v>33</v>
      </c>
      <c r="AX413" s="14" t="s">
        <v>80</v>
      </c>
      <c r="AY413" s="256" t="s">
        <v>132</v>
      </c>
    </row>
    <row r="414" s="2" customFormat="1" ht="16.5" customHeight="1">
      <c r="A414" s="39"/>
      <c r="B414" s="40"/>
      <c r="C414" s="219" t="s">
        <v>679</v>
      </c>
      <c r="D414" s="219" t="s">
        <v>134</v>
      </c>
      <c r="E414" s="220" t="s">
        <v>633</v>
      </c>
      <c r="F414" s="221" t="s">
        <v>634</v>
      </c>
      <c r="G414" s="222" t="s">
        <v>201</v>
      </c>
      <c r="H414" s="223">
        <v>1295</v>
      </c>
      <c r="I414" s="224"/>
      <c r="J414" s="225">
        <f>ROUND(I414*H414,2)</f>
        <v>0</v>
      </c>
      <c r="K414" s="221" t="s">
        <v>19</v>
      </c>
      <c r="L414" s="45"/>
      <c r="M414" s="226" t="s">
        <v>19</v>
      </c>
      <c r="N414" s="227" t="s">
        <v>43</v>
      </c>
      <c r="O414" s="85"/>
      <c r="P414" s="228">
        <f>O414*H414</f>
        <v>0</v>
      </c>
      <c r="Q414" s="228">
        <v>0</v>
      </c>
      <c r="R414" s="228">
        <f>Q414*H414</f>
        <v>0</v>
      </c>
      <c r="S414" s="228">
        <v>0</v>
      </c>
      <c r="T414" s="229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0" t="s">
        <v>138</v>
      </c>
      <c r="AT414" s="230" t="s">
        <v>134</v>
      </c>
      <c r="AU414" s="230" t="s">
        <v>82</v>
      </c>
      <c r="AY414" s="18" t="s">
        <v>132</v>
      </c>
      <c r="BE414" s="231">
        <f>IF(N414="základní",J414,0)</f>
        <v>0</v>
      </c>
      <c r="BF414" s="231">
        <f>IF(N414="snížená",J414,0)</f>
        <v>0</v>
      </c>
      <c r="BG414" s="231">
        <f>IF(N414="zákl. přenesená",J414,0)</f>
        <v>0</v>
      </c>
      <c r="BH414" s="231">
        <f>IF(N414="sníž. přenesená",J414,0)</f>
        <v>0</v>
      </c>
      <c r="BI414" s="231">
        <f>IF(N414="nulová",J414,0)</f>
        <v>0</v>
      </c>
      <c r="BJ414" s="18" t="s">
        <v>80</v>
      </c>
      <c r="BK414" s="231">
        <f>ROUND(I414*H414,2)</f>
        <v>0</v>
      </c>
      <c r="BL414" s="18" t="s">
        <v>138</v>
      </c>
      <c r="BM414" s="230" t="s">
        <v>680</v>
      </c>
    </row>
    <row r="415" s="2" customFormat="1">
      <c r="A415" s="39"/>
      <c r="B415" s="40"/>
      <c r="C415" s="41"/>
      <c r="D415" s="232" t="s">
        <v>145</v>
      </c>
      <c r="E415" s="41"/>
      <c r="F415" s="233" t="s">
        <v>634</v>
      </c>
      <c r="G415" s="41"/>
      <c r="H415" s="41"/>
      <c r="I415" s="137"/>
      <c r="J415" s="41"/>
      <c r="K415" s="41"/>
      <c r="L415" s="45"/>
      <c r="M415" s="234"/>
      <c r="N415" s="235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145</v>
      </c>
      <c r="AU415" s="18" t="s">
        <v>82</v>
      </c>
    </row>
    <row r="416" s="14" customFormat="1">
      <c r="A416" s="14"/>
      <c r="B416" s="246"/>
      <c r="C416" s="247"/>
      <c r="D416" s="232" t="s">
        <v>147</v>
      </c>
      <c r="E416" s="248" t="s">
        <v>19</v>
      </c>
      <c r="F416" s="249" t="s">
        <v>674</v>
      </c>
      <c r="G416" s="247"/>
      <c r="H416" s="250">
        <v>1295</v>
      </c>
      <c r="I416" s="251"/>
      <c r="J416" s="247"/>
      <c r="K416" s="247"/>
      <c r="L416" s="252"/>
      <c r="M416" s="253"/>
      <c r="N416" s="254"/>
      <c r="O416" s="254"/>
      <c r="P416" s="254"/>
      <c r="Q416" s="254"/>
      <c r="R416" s="254"/>
      <c r="S416" s="254"/>
      <c r="T416" s="255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6" t="s">
        <v>147</v>
      </c>
      <c r="AU416" s="256" t="s">
        <v>82</v>
      </c>
      <c r="AV416" s="14" t="s">
        <v>82</v>
      </c>
      <c r="AW416" s="14" t="s">
        <v>33</v>
      </c>
      <c r="AX416" s="14" t="s">
        <v>80</v>
      </c>
      <c r="AY416" s="256" t="s">
        <v>132</v>
      </c>
    </row>
    <row r="417" s="2" customFormat="1" ht="16.5" customHeight="1">
      <c r="A417" s="39"/>
      <c r="B417" s="40"/>
      <c r="C417" s="219" t="s">
        <v>681</v>
      </c>
      <c r="D417" s="219" t="s">
        <v>134</v>
      </c>
      <c r="E417" s="220" t="s">
        <v>682</v>
      </c>
      <c r="F417" s="221" t="s">
        <v>683</v>
      </c>
      <c r="G417" s="222" t="s">
        <v>352</v>
      </c>
      <c r="H417" s="223">
        <v>880</v>
      </c>
      <c r="I417" s="224"/>
      <c r="J417" s="225">
        <f>ROUND(I417*H417,2)</f>
        <v>0</v>
      </c>
      <c r="K417" s="221" t="s">
        <v>143</v>
      </c>
      <c r="L417" s="45"/>
      <c r="M417" s="226" t="s">
        <v>19</v>
      </c>
      <c r="N417" s="227" t="s">
        <v>43</v>
      </c>
      <c r="O417" s="85"/>
      <c r="P417" s="228">
        <f>O417*H417</f>
        <v>0</v>
      </c>
      <c r="Q417" s="228">
        <v>0.00114</v>
      </c>
      <c r="R417" s="228">
        <f>Q417*H417</f>
        <v>1.0031999999999999</v>
      </c>
      <c r="S417" s="228">
        <v>0</v>
      </c>
      <c r="T417" s="229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0" t="s">
        <v>138</v>
      </c>
      <c r="AT417" s="230" t="s">
        <v>134</v>
      </c>
      <c r="AU417" s="230" t="s">
        <v>82</v>
      </c>
      <c r="AY417" s="18" t="s">
        <v>132</v>
      </c>
      <c r="BE417" s="231">
        <f>IF(N417="základní",J417,0)</f>
        <v>0</v>
      </c>
      <c r="BF417" s="231">
        <f>IF(N417="snížená",J417,0)</f>
        <v>0</v>
      </c>
      <c r="BG417" s="231">
        <f>IF(N417="zákl. přenesená",J417,0)</f>
        <v>0</v>
      </c>
      <c r="BH417" s="231">
        <f>IF(N417="sníž. přenesená",J417,0)</f>
        <v>0</v>
      </c>
      <c r="BI417" s="231">
        <f>IF(N417="nulová",J417,0)</f>
        <v>0</v>
      </c>
      <c r="BJ417" s="18" t="s">
        <v>80</v>
      </c>
      <c r="BK417" s="231">
        <f>ROUND(I417*H417,2)</f>
        <v>0</v>
      </c>
      <c r="BL417" s="18" t="s">
        <v>138</v>
      </c>
      <c r="BM417" s="230" t="s">
        <v>684</v>
      </c>
    </row>
    <row r="418" s="2" customFormat="1">
      <c r="A418" s="39"/>
      <c r="B418" s="40"/>
      <c r="C418" s="41"/>
      <c r="D418" s="232" t="s">
        <v>145</v>
      </c>
      <c r="E418" s="41"/>
      <c r="F418" s="233" t="s">
        <v>685</v>
      </c>
      <c r="G418" s="41"/>
      <c r="H418" s="41"/>
      <c r="I418" s="137"/>
      <c r="J418" s="41"/>
      <c r="K418" s="41"/>
      <c r="L418" s="45"/>
      <c r="M418" s="234"/>
      <c r="N418" s="235"/>
      <c r="O418" s="85"/>
      <c r="P418" s="85"/>
      <c r="Q418" s="85"/>
      <c r="R418" s="85"/>
      <c r="S418" s="85"/>
      <c r="T418" s="86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145</v>
      </c>
      <c r="AU418" s="18" t="s">
        <v>82</v>
      </c>
    </row>
    <row r="419" s="14" customFormat="1">
      <c r="A419" s="14"/>
      <c r="B419" s="246"/>
      <c r="C419" s="247"/>
      <c r="D419" s="232" t="s">
        <v>147</v>
      </c>
      <c r="E419" s="248" t="s">
        <v>19</v>
      </c>
      <c r="F419" s="249" t="s">
        <v>686</v>
      </c>
      <c r="G419" s="247"/>
      <c r="H419" s="250">
        <v>880</v>
      </c>
      <c r="I419" s="251"/>
      <c r="J419" s="247"/>
      <c r="K419" s="247"/>
      <c r="L419" s="252"/>
      <c r="M419" s="253"/>
      <c r="N419" s="254"/>
      <c r="O419" s="254"/>
      <c r="P419" s="254"/>
      <c r="Q419" s="254"/>
      <c r="R419" s="254"/>
      <c r="S419" s="254"/>
      <c r="T419" s="255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6" t="s">
        <v>147</v>
      </c>
      <c r="AU419" s="256" t="s">
        <v>82</v>
      </c>
      <c r="AV419" s="14" t="s">
        <v>82</v>
      </c>
      <c r="AW419" s="14" t="s">
        <v>33</v>
      </c>
      <c r="AX419" s="14" t="s">
        <v>80</v>
      </c>
      <c r="AY419" s="256" t="s">
        <v>132</v>
      </c>
    </row>
    <row r="420" s="2" customFormat="1" ht="16.5" customHeight="1">
      <c r="A420" s="39"/>
      <c r="B420" s="40"/>
      <c r="C420" s="219" t="s">
        <v>687</v>
      </c>
      <c r="D420" s="219" t="s">
        <v>134</v>
      </c>
      <c r="E420" s="220" t="s">
        <v>688</v>
      </c>
      <c r="F420" s="221" t="s">
        <v>689</v>
      </c>
      <c r="G420" s="222" t="s">
        <v>201</v>
      </c>
      <c r="H420" s="223">
        <v>25.649999999999999</v>
      </c>
      <c r="I420" s="224"/>
      <c r="J420" s="225">
        <f>ROUND(I420*H420,2)</f>
        <v>0</v>
      </c>
      <c r="K420" s="221" t="s">
        <v>143</v>
      </c>
      <c r="L420" s="45"/>
      <c r="M420" s="226" t="s">
        <v>19</v>
      </c>
      <c r="N420" s="227" t="s">
        <v>43</v>
      </c>
      <c r="O420" s="85"/>
      <c r="P420" s="228">
        <f>O420*H420</f>
        <v>0</v>
      </c>
      <c r="Q420" s="228">
        <v>0</v>
      </c>
      <c r="R420" s="228">
        <f>Q420*H420</f>
        <v>0</v>
      </c>
      <c r="S420" s="228">
        <v>0</v>
      </c>
      <c r="T420" s="229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0" t="s">
        <v>138</v>
      </c>
      <c r="AT420" s="230" t="s">
        <v>134</v>
      </c>
      <c r="AU420" s="230" t="s">
        <v>82</v>
      </c>
      <c r="AY420" s="18" t="s">
        <v>132</v>
      </c>
      <c r="BE420" s="231">
        <f>IF(N420="základní",J420,0)</f>
        <v>0</v>
      </c>
      <c r="BF420" s="231">
        <f>IF(N420="snížená",J420,0)</f>
        <v>0</v>
      </c>
      <c r="BG420" s="231">
        <f>IF(N420="zákl. přenesená",J420,0)</f>
        <v>0</v>
      </c>
      <c r="BH420" s="231">
        <f>IF(N420="sníž. přenesená",J420,0)</f>
        <v>0</v>
      </c>
      <c r="BI420" s="231">
        <f>IF(N420="nulová",J420,0)</f>
        <v>0</v>
      </c>
      <c r="BJ420" s="18" t="s">
        <v>80</v>
      </c>
      <c r="BK420" s="231">
        <f>ROUND(I420*H420,2)</f>
        <v>0</v>
      </c>
      <c r="BL420" s="18" t="s">
        <v>138</v>
      </c>
      <c r="BM420" s="230" t="s">
        <v>690</v>
      </c>
    </row>
    <row r="421" s="2" customFormat="1">
      <c r="A421" s="39"/>
      <c r="B421" s="40"/>
      <c r="C421" s="41"/>
      <c r="D421" s="232" t="s">
        <v>145</v>
      </c>
      <c r="E421" s="41"/>
      <c r="F421" s="233" t="s">
        <v>691</v>
      </c>
      <c r="G421" s="41"/>
      <c r="H421" s="41"/>
      <c r="I421" s="137"/>
      <c r="J421" s="41"/>
      <c r="K421" s="41"/>
      <c r="L421" s="45"/>
      <c r="M421" s="234"/>
      <c r="N421" s="235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145</v>
      </c>
      <c r="AU421" s="18" t="s">
        <v>82</v>
      </c>
    </row>
    <row r="422" s="14" customFormat="1">
      <c r="A422" s="14"/>
      <c r="B422" s="246"/>
      <c r="C422" s="247"/>
      <c r="D422" s="232" t="s">
        <v>147</v>
      </c>
      <c r="E422" s="248" t="s">
        <v>19</v>
      </c>
      <c r="F422" s="249" t="s">
        <v>692</v>
      </c>
      <c r="G422" s="247"/>
      <c r="H422" s="250">
        <v>25.649999999999999</v>
      </c>
      <c r="I422" s="251"/>
      <c r="J422" s="247"/>
      <c r="K422" s="247"/>
      <c r="L422" s="252"/>
      <c r="M422" s="253"/>
      <c r="N422" s="254"/>
      <c r="O422" s="254"/>
      <c r="P422" s="254"/>
      <c r="Q422" s="254"/>
      <c r="R422" s="254"/>
      <c r="S422" s="254"/>
      <c r="T422" s="255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6" t="s">
        <v>147</v>
      </c>
      <c r="AU422" s="256" t="s">
        <v>82</v>
      </c>
      <c r="AV422" s="14" t="s">
        <v>82</v>
      </c>
      <c r="AW422" s="14" t="s">
        <v>33</v>
      </c>
      <c r="AX422" s="14" t="s">
        <v>80</v>
      </c>
      <c r="AY422" s="256" t="s">
        <v>132</v>
      </c>
    </row>
    <row r="423" s="2" customFormat="1" ht="16.5" customHeight="1">
      <c r="A423" s="39"/>
      <c r="B423" s="40"/>
      <c r="C423" s="219" t="s">
        <v>693</v>
      </c>
      <c r="D423" s="219" t="s">
        <v>134</v>
      </c>
      <c r="E423" s="220" t="s">
        <v>694</v>
      </c>
      <c r="F423" s="221" t="s">
        <v>695</v>
      </c>
      <c r="G423" s="222" t="s">
        <v>142</v>
      </c>
      <c r="H423" s="223">
        <v>2</v>
      </c>
      <c r="I423" s="224"/>
      <c r="J423" s="225">
        <f>ROUND(I423*H423,2)</f>
        <v>0</v>
      </c>
      <c r="K423" s="221" t="s">
        <v>143</v>
      </c>
      <c r="L423" s="45"/>
      <c r="M423" s="226" t="s">
        <v>19</v>
      </c>
      <c r="N423" s="227" t="s">
        <v>43</v>
      </c>
      <c r="O423" s="85"/>
      <c r="P423" s="228">
        <f>O423*H423</f>
        <v>0</v>
      </c>
      <c r="Q423" s="228">
        <v>1.837</v>
      </c>
      <c r="R423" s="228">
        <f>Q423*H423</f>
        <v>3.6739999999999999</v>
      </c>
      <c r="S423" s="228">
        <v>0</v>
      </c>
      <c r="T423" s="229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0" t="s">
        <v>138</v>
      </c>
      <c r="AT423" s="230" t="s">
        <v>134</v>
      </c>
      <c r="AU423" s="230" t="s">
        <v>82</v>
      </c>
      <c r="AY423" s="18" t="s">
        <v>132</v>
      </c>
      <c r="BE423" s="231">
        <f>IF(N423="základní",J423,0)</f>
        <v>0</v>
      </c>
      <c r="BF423" s="231">
        <f>IF(N423="snížená",J423,0)</f>
        <v>0</v>
      </c>
      <c r="BG423" s="231">
        <f>IF(N423="zákl. přenesená",J423,0)</f>
        <v>0</v>
      </c>
      <c r="BH423" s="231">
        <f>IF(N423="sníž. přenesená",J423,0)</f>
        <v>0</v>
      </c>
      <c r="BI423" s="231">
        <f>IF(N423="nulová",J423,0)</f>
        <v>0</v>
      </c>
      <c r="BJ423" s="18" t="s">
        <v>80</v>
      </c>
      <c r="BK423" s="231">
        <f>ROUND(I423*H423,2)</f>
        <v>0</v>
      </c>
      <c r="BL423" s="18" t="s">
        <v>138</v>
      </c>
      <c r="BM423" s="230" t="s">
        <v>696</v>
      </c>
    </row>
    <row r="424" s="2" customFormat="1">
      <c r="A424" s="39"/>
      <c r="B424" s="40"/>
      <c r="C424" s="41"/>
      <c r="D424" s="232" t="s">
        <v>145</v>
      </c>
      <c r="E424" s="41"/>
      <c r="F424" s="233" t="s">
        <v>697</v>
      </c>
      <c r="G424" s="41"/>
      <c r="H424" s="41"/>
      <c r="I424" s="137"/>
      <c r="J424" s="41"/>
      <c r="K424" s="41"/>
      <c r="L424" s="45"/>
      <c r="M424" s="234"/>
      <c r="N424" s="235"/>
      <c r="O424" s="85"/>
      <c r="P424" s="85"/>
      <c r="Q424" s="85"/>
      <c r="R424" s="85"/>
      <c r="S424" s="85"/>
      <c r="T424" s="86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145</v>
      </c>
      <c r="AU424" s="18" t="s">
        <v>82</v>
      </c>
    </row>
    <row r="425" s="2" customFormat="1" ht="16.5" customHeight="1">
      <c r="A425" s="39"/>
      <c r="B425" s="40"/>
      <c r="C425" s="219" t="s">
        <v>698</v>
      </c>
      <c r="D425" s="219" t="s">
        <v>134</v>
      </c>
      <c r="E425" s="220" t="s">
        <v>699</v>
      </c>
      <c r="F425" s="221" t="s">
        <v>700</v>
      </c>
      <c r="G425" s="222" t="s">
        <v>142</v>
      </c>
      <c r="H425" s="223">
        <v>8.9779999999999998</v>
      </c>
      <c r="I425" s="224"/>
      <c r="J425" s="225">
        <f>ROUND(I425*H425,2)</f>
        <v>0</v>
      </c>
      <c r="K425" s="221" t="s">
        <v>143</v>
      </c>
      <c r="L425" s="45"/>
      <c r="M425" s="226" t="s">
        <v>19</v>
      </c>
      <c r="N425" s="227" t="s">
        <v>43</v>
      </c>
      <c r="O425" s="85"/>
      <c r="P425" s="228">
        <f>O425*H425</f>
        <v>0</v>
      </c>
      <c r="Q425" s="228">
        <v>2.004</v>
      </c>
      <c r="R425" s="228">
        <f>Q425*H425</f>
        <v>17.991911999999999</v>
      </c>
      <c r="S425" s="228">
        <v>0</v>
      </c>
      <c r="T425" s="229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0" t="s">
        <v>138</v>
      </c>
      <c r="AT425" s="230" t="s">
        <v>134</v>
      </c>
      <c r="AU425" s="230" t="s">
        <v>82</v>
      </c>
      <c r="AY425" s="18" t="s">
        <v>132</v>
      </c>
      <c r="BE425" s="231">
        <f>IF(N425="základní",J425,0)</f>
        <v>0</v>
      </c>
      <c r="BF425" s="231">
        <f>IF(N425="snížená",J425,0)</f>
        <v>0</v>
      </c>
      <c r="BG425" s="231">
        <f>IF(N425="zákl. přenesená",J425,0)</f>
        <v>0</v>
      </c>
      <c r="BH425" s="231">
        <f>IF(N425="sníž. přenesená",J425,0)</f>
        <v>0</v>
      </c>
      <c r="BI425" s="231">
        <f>IF(N425="nulová",J425,0)</f>
        <v>0</v>
      </c>
      <c r="BJ425" s="18" t="s">
        <v>80</v>
      </c>
      <c r="BK425" s="231">
        <f>ROUND(I425*H425,2)</f>
        <v>0</v>
      </c>
      <c r="BL425" s="18" t="s">
        <v>138</v>
      </c>
      <c r="BM425" s="230" t="s">
        <v>701</v>
      </c>
    </row>
    <row r="426" s="2" customFormat="1">
      <c r="A426" s="39"/>
      <c r="B426" s="40"/>
      <c r="C426" s="41"/>
      <c r="D426" s="232" t="s">
        <v>145</v>
      </c>
      <c r="E426" s="41"/>
      <c r="F426" s="233" t="s">
        <v>702</v>
      </c>
      <c r="G426" s="41"/>
      <c r="H426" s="41"/>
      <c r="I426" s="137"/>
      <c r="J426" s="41"/>
      <c r="K426" s="41"/>
      <c r="L426" s="45"/>
      <c r="M426" s="234"/>
      <c r="N426" s="235"/>
      <c r="O426" s="85"/>
      <c r="P426" s="85"/>
      <c r="Q426" s="85"/>
      <c r="R426" s="85"/>
      <c r="S426" s="85"/>
      <c r="T426" s="86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145</v>
      </c>
      <c r="AU426" s="18" t="s">
        <v>82</v>
      </c>
    </row>
    <row r="427" s="14" customFormat="1">
      <c r="A427" s="14"/>
      <c r="B427" s="246"/>
      <c r="C427" s="247"/>
      <c r="D427" s="232" t="s">
        <v>147</v>
      </c>
      <c r="E427" s="248" t="s">
        <v>19</v>
      </c>
      <c r="F427" s="249" t="s">
        <v>703</v>
      </c>
      <c r="G427" s="247"/>
      <c r="H427" s="250">
        <v>8.9779999999999998</v>
      </c>
      <c r="I427" s="251"/>
      <c r="J427" s="247"/>
      <c r="K427" s="247"/>
      <c r="L427" s="252"/>
      <c r="M427" s="253"/>
      <c r="N427" s="254"/>
      <c r="O427" s="254"/>
      <c r="P427" s="254"/>
      <c r="Q427" s="254"/>
      <c r="R427" s="254"/>
      <c r="S427" s="254"/>
      <c r="T427" s="255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6" t="s">
        <v>147</v>
      </c>
      <c r="AU427" s="256" t="s">
        <v>82</v>
      </c>
      <c r="AV427" s="14" t="s">
        <v>82</v>
      </c>
      <c r="AW427" s="14" t="s">
        <v>33</v>
      </c>
      <c r="AX427" s="14" t="s">
        <v>80</v>
      </c>
      <c r="AY427" s="256" t="s">
        <v>132</v>
      </c>
    </row>
    <row r="428" s="2" customFormat="1" ht="16.5" customHeight="1">
      <c r="A428" s="39"/>
      <c r="B428" s="40"/>
      <c r="C428" s="219" t="s">
        <v>704</v>
      </c>
      <c r="D428" s="219" t="s">
        <v>134</v>
      </c>
      <c r="E428" s="220" t="s">
        <v>705</v>
      </c>
      <c r="F428" s="221" t="s">
        <v>706</v>
      </c>
      <c r="G428" s="222" t="s">
        <v>142</v>
      </c>
      <c r="H428" s="223">
        <v>0.38</v>
      </c>
      <c r="I428" s="224"/>
      <c r="J428" s="225">
        <f>ROUND(I428*H428,2)</f>
        <v>0</v>
      </c>
      <c r="K428" s="221" t="s">
        <v>143</v>
      </c>
      <c r="L428" s="45"/>
      <c r="M428" s="226" t="s">
        <v>19</v>
      </c>
      <c r="N428" s="227" t="s">
        <v>43</v>
      </c>
      <c r="O428" s="85"/>
      <c r="P428" s="228">
        <f>O428*H428</f>
        <v>0</v>
      </c>
      <c r="Q428" s="228">
        <v>2.2563399999999998</v>
      </c>
      <c r="R428" s="228">
        <f>Q428*H428</f>
        <v>0.85740919999999998</v>
      </c>
      <c r="S428" s="228">
        <v>0</v>
      </c>
      <c r="T428" s="229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0" t="s">
        <v>138</v>
      </c>
      <c r="AT428" s="230" t="s">
        <v>134</v>
      </c>
      <c r="AU428" s="230" t="s">
        <v>82</v>
      </c>
      <c r="AY428" s="18" t="s">
        <v>132</v>
      </c>
      <c r="BE428" s="231">
        <f>IF(N428="základní",J428,0)</f>
        <v>0</v>
      </c>
      <c r="BF428" s="231">
        <f>IF(N428="snížená",J428,0)</f>
        <v>0</v>
      </c>
      <c r="BG428" s="231">
        <f>IF(N428="zákl. přenesená",J428,0)</f>
        <v>0</v>
      </c>
      <c r="BH428" s="231">
        <f>IF(N428="sníž. přenesená",J428,0)</f>
        <v>0</v>
      </c>
      <c r="BI428" s="231">
        <f>IF(N428="nulová",J428,0)</f>
        <v>0</v>
      </c>
      <c r="BJ428" s="18" t="s">
        <v>80</v>
      </c>
      <c r="BK428" s="231">
        <f>ROUND(I428*H428,2)</f>
        <v>0</v>
      </c>
      <c r="BL428" s="18" t="s">
        <v>138</v>
      </c>
      <c r="BM428" s="230" t="s">
        <v>707</v>
      </c>
    </row>
    <row r="429" s="2" customFormat="1">
      <c r="A429" s="39"/>
      <c r="B429" s="40"/>
      <c r="C429" s="41"/>
      <c r="D429" s="232" t="s">
        <v>145</v>
      </c>
      <c r="E429" s="41"/>
      <c r="F429" s="233" t="s">
        <v>708</v>
      </c>
      <c r="G429" s="41"/>
      <c r="H429" s="41"/>
      <c r="I429" s="137"/>
      <c r="J429" s="41"/>
      <c r="K429" s="41"/>
      <c r="L429" s="45"/>
      <c r="M429" s="234"/>
      <c r="N429" s="235"/>
      <c r="O429" s="85"/>
      <c r="P429" s="85"/>
      <c r="Q429" s="85"/>
      <c r="R429" s="85"/>
      <c r="S429" s="85"/>
      <c r="T429" s="86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145</v>
      </c>
      <c r="AU429" s="18" t="s">
        <v>82</v>
      </c>
    </row>
    <row r="430" s="14" customFormat="1">
      <c r="A430" s="14"/>
      <c r="B430" s="246"/>
      <c r="C430" s="247"/>
      <c r="D430" s="232" t="s">
        <v>147</v>
      </c>
      <c r="E430" s="248" t="s">
        <v>19</v>
      </c>
      <c r="F430" s="249" t="s">
        <v>709</v>
      </c>
      <c r="G430" s="247"/>
      <c r="H430" s="250">
        <v>0.38</v>
      </c>
      <c r="I430" s="251"/>
      <c r="J430" s="247"/>
      <c r="K430" s="247"/>
      <c r="L430" s="252"/>
      <c r="M430" s="253"/>
      <c r="N430" s="254"/>
      <c r="O430" s="254"/>
      <c r="P430" s="254"/>
      <c r="Q430" s="254"/>
      <c r="R430" s="254"/>
      <c r="S430" s="254"/>
      <c r="T430" s="255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6" t="s">
        <v>147</v>
      </c>
      <c r="AU430" s="256" t="s">
        <v>82</v>
      </c>
      <c r="AV430" s="14" t="s">
        <v>82</v>
      </c>
      <c r="AW430" s="14" t="s">
        <v>33</v>
      </c>
      <c r="AX430" s="14" t="s">
        <v>80</v>
      </c>
      <c r="AY430" s="256" t="s">
        <v>132</v>
      </c>
    </row>
    <row r="431" s="2" customFormat="1" ht="16.5" customHeight="1">
      <c r="A431" s="39"/>
      <c r="B431" s="40"/>
      <c r="C431" s="219" t="s">
        <v>710</v>
      </c>
      <c r="D431" s="219" t="s">
        <v>134</v>
      </c>
      <c r="E431" s="220" t="s">
        <v>711</v>
      </c>
      <c r="F431" s="221" t="s">
        <v>712</v>
      </c>
      <c r="G431" s="222" t="s">
        <v>142</v>
      </c>
      <c r="H431" s="223">
        <v>0.38</v>
      </c>
      <c r="I431" s="224"/>
      <c r="J431" s="225">
        <f>ROUND(I431*H431,2)</f>
        <v>0</v>
      </c>
      <c r="K431" s="221" t="s">
        <v>143</v>
      </c>
      <c r="L431" s="45"/>
      <c r="M431" s="226" t="s">
        <v>19</v>
      </c>
      <c r="N431" s="227" t="s">
        <v>43</v>
      </c>
      <c r="O431" s="85"/>
      <c r="P431" s="228">
        <f>O431*H431</f>
        <v>0</v>
      </c>
      <c r="Q431" s="228">
        <v>0</v>
      </c>
      <c r="R431" s="228">
        <f>Q431*H431</f>
        <v>0</v>
      </c>
      <c r="S431" s="228">
        <v>0</v>
      </c>
      <c r="T431" s="229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0" t="s">
        <v>138</v>
      </c>
      <c r="AT431" s="230" t="s">
        <v>134</v>
      </c>
      <c r="AU431" s="230" t="s">
        <v>82</v>
      </c>
      <c r="AY431" s="18" t="s">
        <v>132</v>
      </c>
      <c r="BE431" s="231">
        <f>IF(N431="základní",J431,0)</f>
        <v>0</v>
      </c>
      <c r="BF431" s="231">
        <f>IF(N431="snížená",J431,0)</f>
        <v>0</v>
      </c>
      <c r="BG431" s="231">
        <f>IF(N431="zákl. přenesená",J431,0)</f>
        <v>0</v>
      </c>
      <c r="BH431" s="231">
        <f>IF(N431="sníž. přenesená",J431,0)</f>
        <v>0</v>
      </c>
      <c r="BI431" s="231">
        <f>IF(N431="nulová",J431,0)</f>
        <v>0</v>
      </c>
      <c r="BJ431" s="18" t="s">
        <v>80</v>
      </c>
      <c r="BK431" s="231">
        <f>ROUND(I431*H431,2)</f>
        <v>0</v>
      </c>
      <c r="BL431" s="18" t="s">
        <v>138</v>
      </c>
      <c r="BM431" s="230" t="s">
        <v>713</v>
      </c>
    </row>
    <row r="432" s="2" customFormat="1">
      <c r="A432" s="39"/>
      <c r="B432" s="40"/>
      <c r="C432" s="41"/>
      <c r="D432" s="232" t="s">
        <v>145</v>
      </c>
      <c r="E432" s="41"/>
      <c r="F432" s="233" t="s">
        <v>714</v>
      </c>
      <c r="G432" s="41"/>
      <c r="H432" s="41"/>
      <c r="I432" s="137"/>
      <c r="J432" s="41"/>
      <c r="K432" s="41"/>
      <c r="L432" s="45"/>
      <c r="M432" s="234"/>
      <c r="N432" s="235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145</v>
      </c>
      <c r="AU432" s="18" t="s">
        <v>82</v>
      </c>
    </row>
    <row r="433" s="2" customFormat="1" ht="16.5" customHeight="1">
      <c r="A433" s="39"/>
      <c r="B433" s="40"/>
      <c r="C433" s="219" t="s">
        <v>715</v>
      </c>
      <c r="D433" s="219" t="s">
        <v>134</v>
      </c>
      <c r="E433" s="220" t="s">
        <v>716</v>
      </c>
      <c r="F433" s="221" t="s">
        <v>717</v>
      </c>
      <c r="G433" s="222" t="s">
        <v>201</v>
      </c>
      <c r="H433" s="223">
        <v>0.67500000000000004</v>
      </c>
      <c r="I433" s="224"/>
      <c r="J433" s="225">
        <f>ROUND(I433*H433,2)</f>
        <v>0</v>
      </c>
      <c r="K433" s="221" t="s">
        <v>143</v>
      </c>
      <c r="L433" s="45"/>
      <c r="M433" s="226" t="s">
        <v>19</v>
      </c>
      <c r="N433" s="227" t="s">
        <v>43</v>
      </c>
      <c r="O433" s="85"/>
      <c r="P433" s="228">
        <f>O433*H433</f>
        <v>0</v>
      </c>
      <c r="Q433" s="228">
        <v>0.0052300000000000003</v>
      </c>
      <c r="R433" s="228">
        <f>Q433*H433</f>
        <v>0.0035302500000000004</v>
      </c>
      <c r="S433" s="228">
        <v>0</v>
      </c>
      <c r="T433" s="229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0" t="s">
        <v>138</v>
      </c>
      <c r="AT433" s="230" t="s">
        <v>134</v>
      </c>
      <c r="AU433" s="230" t="s">
        <v>82</v>
      </c>
      <c r="AY433" s="18" t="s">
        <v>132</v>
      </c>
      <c r="BE433" s="231">
        <f>IF(N433="základní",J433,0)</f>
        <v>0</v>
      </c>
      <c r="BF433" s="231">
        <f>IF(N433="snížená",J433,0)</f>
        <v>0</v>
      </c>
      <c r="BG433" s="231">
        <f>IF(N433="zákl. přenesená",J433,0)</f>
        <v>0</v>
      </c>
      <c r="BH433" s="231">
        <f>IF(N433="sníž. přenesená",J433,0)</f>
        <v>0</v>
      </c>
      <c r="BI433" s="231">
        <f>IF(N433="nulová",J433,0)</f>
        <v>0</v>
      </c>
      <c r="BJ433" s="18" t="s">
        <v>80</v>
      </c>
      <c r="BK433" s="231">
        <f>ROUND(I433*H433,2)</f>
        <v>0</v>
      </c>
      <c r="BL433" s="18" t="s">
        <v>138</v>
      </c>
      <c r="BM433" s="230" t="s">
        <v>718</v>
      </c>
    </row>
    <row r="434" s="2" customFormat="1">
      <c r="A434" s="39"/>
      <c r="B434" s="40"/>
      <c r="C434" s="41"/>
      <c r="D434" s="232" t="s">
        <v>145</v>
      </c>
      <c r="E434" s="41"/>
      <c r="F434" s="233" t="s">
        <v>719</v>
      </c>
      <c r="G434" s="41"/>
      <c r="H434" s="41"/>
      <c r="I434" s="137"/>
      <c r="J434" s="41"/>
      <c r="K434" s="41"/>
      <c r="L434" s="45"/>
      <c r="M434" s="234"/>
      <c r="N434" s="235"/>
      <c r="O434" s="85"/>
      <c r="P434" s="85"/>
      <c r="Q434" s="85"/>
      <c r="R434" s="85"/>
      <c r="S434" s="85"/>
      <c r="T434" s="86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145</v>
      </c>
      <c r="AU434" s="18" t="s">
        <v>82</v>
      </c>
    </row>
    <row r="435" s="14" customFormat="1">
      <c r="A435" s="14"/>
      <c r="B435" s="246"/>
      <c r="C435" s="247"/>
      <c r="D435" s="232" t="s">
        <v>147</v>
      </c>
      <c r="E435" s="248" t="s">
        <v>19</v>
      </c>
      <c r="F435" s="249" t="s">
        <v>720</v>
      </c>
      <c r="G435" s="247"/>
      <c r="H435" s="250">
        <v>0.67500000000000004</v>
      </c>
      <c r="I435" s="251"/>
      <c r="J435" s="247"/>
      <c r="K435" s="247"/>
      <c r="L435" s="252"/>
      <c r="M435" s="253"/>
      <c r="N435" s="254"/>
      <c r="O435" s="254"/>
      <c r="P435" s="254"/>
      <c r="Q435" s="254"/>
      <c r="R435" s="254"/>
      <c r="S435" s="254"/>
      <c r="T435" s="255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6" t="s">
        <v>147</v>
      </c>
      <c r="AU435" s="256" t="s">
        <v>82</v>
      </c>
      <c r="AV435" s="14" t="s">
        <v>82</v>
      </c>
      <c r="AW435" s="14" t="s">
        <v>33</v>
      </c>
      <c r="AX435" s="14" t="s">
        <v>80</v>
      </c>
      <c r="AY435" s="256" t="s">
        <v>132</v>
      </c>
    </row>
    <row r="436" s="2" customFormat="1" ht="16.5" customHeight="1">
      <c r="A436" s="39"/>
      <c r="B436" s="40"/>
      <c r="C436" s="219" t="s">
        <v>721</v>
      </c>
      <c r="D436" s="219" t="s">
        <v>134</v>
      </c>
      <c r="E436" s="220" t="s">
        <v>722</v>
      </c>
      <c r="F436" s="221" t="s">
        <v>723</v>
      </c>
      <c r="G436" s="222" t="s">
        <v>201</v>
      </c>
      <c r="H436" s="223">
        <v>0.67500000000000004</v>
      </c>
      <c r="I436" s="224"/>
      <c r="J436" s="225">
        <f>ROUND(I436*H436,2)</f>
        <v>0</v>
      </c>
      <c r="K436" s="221" t="s">
        <v>143</v>
      </c>
      <c r="L436" s="45"/>
      <c r="M436" s="226" t="s">
        <v>19</v>
      </c>
      <c r="N436" s="227" t="s">
        <v>43</v>
      </c>
      <c r="O436" s="85"/>
      <c r="P436" s="228">
        <f>O436*H436</f>
        <v>0</v>
      </c>
      <c r="Q436" s="228">
        <v>0</v>
      </c>
      <c r="R436" s="228">
        <f>Q436*H436</f>
        <v>0</v>
      </c>
      <c r="S436" s="228">
        <v>0</v>
      </c>
      <c r="T436" s="229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30" t="s">
        <v>138</v>
      </c>
      <c r="AT436" s="230" t="s">
        <v>134</v>
      </c>
      <c r="AU436" s="230" t="s">
        <v>82</v>
      </c>
      <c r="AY436" s="18" t="s">
        <v>132</v>
      </c>
      <c r="BE436" s="231">
        <f>IF(N436="základní",J436,0)</f>
        <v>0</v>
      </c>
      <c r="BF436" s="231">
        <f>IF(N436="snížená",J436,0)</f>
        <v>0</v>
      </c>
      <c r="BG436" s="231">
        <f>IF(N436="zákl. přenesená",J436,0)</f>
        <v>0</v>
      </c>
      <c r="BH436" s="231">
        <f>IF(N436="sníž. přenesená",J436,0)</f>
        <v>0</v>
      </c>
      <c r="BI436" s="231">
        <f>IF(N436="nulová",J436,0)</f>
        <v>0</v>
      </c>
      <c r="BJ436" s="18" t="s">
        <v>80</v>
      </c>
      <c r="BK436" s="231">
        <f>ROUND(I436*H436,2)</f>
        <v>0</v>
      </c>
      <c r="BL436" s="18" t="s">
        <v>138</v>
      </c>
      <c r="BM436" s="230" t="s">
        <v>724</v>
      </c>
    </row>
    <row r="437" s="2" customFormat="1">
      <c r="A437" s="39"/>
      <c r="B437" s="40"/>
      <c r="C437" s="41"/>
      <c r="D437" s="232" t="s">
        <v>145</v>
      </c>
      <c r="E437" s="41"/>
      <c r="F437" s="233" t="s">
        <v>725</v>
      </c>
      <c r="G437" s="41"/>
      <c r="H437" s="41"/>
      <c r="I437" s="137"/>
      <c r="J437" s="41"/>
      <c r="K437" s="41"/>
      <c r="L437" s="45"/>
      <c r="M437" s="234"/>
      <c r="N437" s="235"/>
      <c r="O437" s="85"/>
      <c r="P437" s="85"/>
      <c r="Q437" s="85"/>
      <c r="R437" s="85"/>
      <c r="S437" s="85"/>
      <c r="T437" s="86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145</v>
      </c>
      <c r="AU437" s="18" t="s">
        <v>82</v>
      </c>
    </row>
    <row r="438" s="2" customFormat="1" ht="16.5" customHeight="1">
      <c r="A438" s="39"/>
      <c r="B438" s="40"/>
      <c r="C438" s="219" t="s">
        <v>726</v>
      </c>
      <c r="D438" s="219" t="s">
        <v>134</v>
      </c>
      <c r="E438" s="220" t="s">
        <v>727</v>
      </c>
      <c r="F438" s="221" t="s">
        <v>728</v>
      </c>
      <c r="G438" s="222" t="s">
        <v>201</v>
      </c>
      <c r="H438" s="223">
        <v>3.7989999999999999</v>
      </c>
      <c r="I438" s="224"/>
      <c r="J438" s="225">
        <f>ROUND(I438*H438,2)</f>
        <v>0</v>
      </c>
      <c r="K438" s="221" t="s">
        <v>143</v>
      </c>
      <c r="L438" s="45"/>
      <c r="M438" s="226" t="s">
        <v>19</v>
      </c>
      <c r="N438" s="227" t="s">
        <v>43</v>
      </c>
      <c r="O438" s="85"/>
      <c r="P438" s="228">
        <f>O438*H438</f>
        <v>0</v>
      </c>
      <c r="Q438" s="228">
        <v>0</v>
      </c>
      <c r="R438" s="228">
        <f>Q438*H438</f>
        <v>0</v>
      </c>
      <c r="S438" s="228">
        <v>0</v>
      </c>
      <c r="T438" s="229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0" t="s">
        <v>138</v>
      </c>
      <c r="AT438" s="230" t="s">
        <v>134</v>
      </c>
      <c r="AU438" s="230" t="s">
        <v>82</v>
      </c>
      <c r="AY438" s="18" t="s">
        <v>132</v>
      </c>
      <c r="BE438" s="231">
        <f>IF(N438="základní",J438,0)</f>
        <v>0</v>
      </c>
      <c r="BF438" s="231">
        <f>IF(N438="snížená",J438,0)</f>
        <v>0</v>
      </c>
      <c r="BG438" s="231">
        <f>IF(N438="zákl. přenesená",J438,0)</f>
        <v>0</v>
      </c>
      <c r="BH438" s="231">
        <f>IF(N438="sníž. přenesená",J438,0)</f>
        <v>0</v>
      </c>
      <c r="BI438" s="231">
        <f>IF(N438="nulová",J438,0)</f>
        <v>0</v>
      </c>
      <c r="BJ438" s="18" t="s">
        <v>80</v>
      </c>
      <c r="BK438" s="231">
        <f>ROUND(I438*H438,2)</f>
        <v>0</v>
      </c>
      <c r="BL438" s="18" t="s">
        <v>138</v>
      </c>
      <c r="BM438" s="230" t="s">
        <v>729</v>
      </c>
    </row>
    <row r="439" s="2" customFormat="1">
      <c r="A439" s="39"/>
      <c r="B439" s="40"/>
      <c r="C439" s="41"/>
      <c r="D439" s="232" t="s">
        <v>145</v>
      </c>
      <c r="E439" s="41"/>
      <c r="F439" s="233" t="s">
        <v>730</v>
      </c>
      <c r="G439" s="41"/>
      <c r="H439" s="41"/>
      <c r="I439" s="137"/>
      <c r="J439" s="41"/>
      <c r="K439" s="41"/>
      <c r="L439" s="45"/>
      <c r="M439" s="234"/>
      <c r="N439" s="235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145</v>
      </c>
      <c r="AU439" s="18" t="s">
        <v>82</v>
      </c>
    </row>
    <row r="440" s="14" customFormat="1">
      <c r="A440" s="14"/>
      <c r="B440" s="246"/>
      <c r="C440" s="247"/>
      <c r="D440" s="232" t="s">
        <v>147</v>
      </c>
      <c r="E440" s="248" t="s">
        <v>19</v>
      </c>
      <c r="F440" s="249" t="s">
        <v>731</v>
      </c>
      <c r="G440" s="247"/>
      <c r="H440" s="250">
        <v>3.7989999999999999</v>
      </c>
      <c r="I440" s="251"/>
      <c r="J440" s="247"/>
      <c r="K440" s="247"/>
      <c r="L440" s="252"/>
      <c r="M440" s="253"/>
      <c r="N440" s="254"/>
      <c r="O440" s="254"/>
      <c r="P440" s="254"/>
      <c r="Q440" s="254"/>
      <c r="R440" s="254"/>
      <c r="S440" s="254"/>
      <c r="T440" s="255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6" t="s">
        <v>147</v>
      </c>
      <c r="AU440" s="256" t="s">
        <v>82</v>
      </c>
      <c r="AV440" s="14" t="s">
        <v>82</v>
      </c>
      <c r="AW440" s="14" t="s">
        <v>33</v>
      </c>
      <c r="AX440" s="14" t="s">
        <v>80</v>
      </c>
      <c r="AY440" s="256" t="s">
        <v>132</v>
      </c>
    </row>
    <row r="441" s="2" customFormat="1" ht="16.5" customHeight="1">
      <c r="A441" s="39"/>
      <c r="B441" s="40"/>
      <c r="C441" s="219" t="s">
        <v>732</v>
      </c>
      <c r="D441" s="219" t="s">
        <v>134</v>
      </c>
      <c r="E441" s="220" t="s">
        <v>733</v>
      </c>
      <c r="F441" s="221" t="s">
        <v>734</v>
      </c>
      <c r="G441" s="222" t="s">
        <v>194</v>
      </c>
      <c r="H441" s="223">
        <v>110.209</v>
      </c>
      <c r="I441" s="224"/>
      <c r="J441" s="225">
        <f>ROUND(I441*H441,2)</f>
        <v>0</v>
      </c>
      <c r="K441" s="221" t="s">
        <v>143</v>
      </c>
      <c r="L441" s="45"/>
      <c r="M441" s="226" t="s">
        <v>19</v>
      </c>
      <c r="N441" s="227" t="s">
        <v>43</v>
      </c>
      <c r="O441" s="85"/>
      <c r="P441" s="228">
        <f>O441*H441</f>
        <v>0</v>
      </c>
      <c r="Q441" s="228">
        <v>0</v>
      </c>
      <c r="R441" s="228">
        <f>Q441*H441</f>
        <v>0</v>
      </c>
      <c r="S441" s="228">
        <v>0</v>
      </c>
      <c r="T441" s="229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0" t="s">
        <v>138</v>
      </c>
      <c r="AT441" s="230" t="s">
        <v>134</v>
      </c>
      <c r="AU441" s="230" t="s">
        <v>82</v>
      </c>
      <c r="AY441" s="18" t="s">
        <v>132</v>
      </c>
      <c r="BE441" s="231">
        <f>IF(N441="základní",J441,0)</f>
        <v>0</v>
      </c>
      <c r="BF441" s="231">
        <f>IF(N441="snížená",J441,0)</f>
        <v>0</v>
      </c>
      <c r="BG441" s="231">
        <f>IF(N441="zákl. přenesená",J441,0)</f>
        <v>0</v>
      </c>
      <c r="BH441" s="231">
        <f>IF(N441="sníž. přenesená",J441,0)</f>
        <v>0</v>
      </c>
      <c r="BI441" s="231">
        <f>IF(N441="nulová",J441,0)</f>
        <v>0</v>
      </c>
      <c r="BJ441" s="18" t="s">
        <v>80</v>
      </c>
      <c r="BK441" s="231">
        <f>ROUND(I441*H441,2)</f>
        <v>0</v>
      </c>
      <c r="BL441" s="18" t="s">
        <v>138</v>
      </c>
      <c r="BM441" s="230" t="s">
        <v>735</v>
      </c>
    </row>
    <row r="442" s="2" customFormat="1">
      <c r="A442" s="39"/>
      <c r="B442" s="40"/>
      <c r="C442" s="41"/>
      <c r="D442" s="232" t="s">
        <v>145</v>
      </c>
      <c r="E442" s="41"/>
      <c r="F442" s="233" t="s">
        <v>736</v>
      </c>
      <c r="G442" s="41"/>
      <c r="H442" s="41"/>
      <c r="I442" s="137"/>
      <c r="J442" s="41"/>
      <c r="K442" s="41"/>
      <c r="L442" s="45"/>
      <c r="M442" s="234"/>
      <c r="N442" s="235"/>
      <c r="O442" s="85"/>
      <c r="P442" s="85"/>
      <c r="Q442" s="85"/>
      <c r="R442" s="85"/>
      <c r="S442" s="85"/>
      <c r="T442" s="86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145</v>
      </c>
      <c r="AU442" s="18" t="s">
        <v>82</v>
      </c>
    </row>
    <row r="443" s="12" customFormat="1" ht="22.8" customHeight="1">
      <c r="A443" s="12"/>
      <c r="B443" s="203"/>
      <c r="C443" s="204"/>
      <c r="D443" s="205" t="s">
        <v>71</v>
      </c>
      <c r="E443" s="217" t="s">
        <v>134</v>
      </c>
      <c r="F443" s="217" t="s">
        <v>737</v>
      </c>
      <c r="G443" s="204"/>
      <c r="H443" s="204"/>
      <c r="I443" s="207"/>
      <c r="J443" s="218">
        <f>BK443</f>
        <v>0</v>
      </c>
      <c r="K443" s="204"/>
      <c r="L443" s="209"/>
      <c r="M443" s="210"/>
      <c r="N443" s="211"/>
      <c r="O443" s="211"/>
      <c r="P443" s="212">
        <f>SUM(P444:P469)</f>
        <v>0</v>
      </c>
      <c r="Q443" s="211"/>
      <c r="R443" s="212">
        <f>SUM(R444:R469)</f>
        <v>190.08895000000001</v>
      </c>
      <c r="S443" s="211"/>
      <c r="T443" s="213">
        <f>SUM(T444:T469)</f>
        <v>0</v>
      </c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R443" s="214" t="s">
        <v>80</v>
      </c>
      <c r="AT443" s="215" t="s">
        <v>71</v>
      </c>
      <c r="AU443" s="215" t="s">
        <v>80</v>
      </c>
      <c r="AY443" s="214" t="s">
        <v>132</v>
      </c>
      <c r="BK443" s="216">
        <f>SUM(BK444:BK469)</f>
        <v>0</v>
      </c>
    </row>
    <row r="444" s="2" customFormat="1" ht="16.5" customHeight="1">
      <c r="A444" s="39"/>
      <c r="B444" s="40"/>
      <c r="C444" s="219" t="s">
        <v>738</v>
      </c>
      <c r="D444" s="219" t="s">
        <v>134</v>
      </c>
      <c r="E444" s="220" t="s">
        <v>560</v>
      </c>
      <c r="F444" s="221" t="s">
        <v>561</v>
      </c>
      <c r="G444" s="222" t="s">
        <v>201</v>
      </c>
      <c r="H444" s="223">
        <v>317</v>
      </c>
      <c r="I444" s="224"/>
      <c r="J444" s="225">
        <f>ROUND(I444*H444,2)</f>
        <v>0</v>
      </c>
      <c r="K444" s="221" t="s">
        <v>143</v>
      </c>
      <c r="L444" s="45"/>
      <c r="M444" s="226" t="s">
        <v>19</v>
      </c>
      <c r="N444" s="227" t="s">
        <v>43</v>
      </c>
      <c r="O444" s="85"/>
      <c r="P444" s="228">
        <f>O444*H444</f>
        <v>0</v>
      </c>
      <c r="Q444" s="228">
        <v>0</v>
      </c>
      <c r="R444" s="228">
        <f>Q444*H444</f>
        <v>0</v>
      </c>
      <c r="S444" s="228">
        <v>0</v>
      </c>
      <c r="T444" s="229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30" t="s">
        <v>138</v>
      </c>
      <c r="AT444" s="230" t="s">
        <v>134</v>
      </c>
      <c r="AU444" s="230" t="s">
        <v>82</v>
      </c>
      <c r="AY444" s="18" t="s">
        <v>132</v>
      </c>
      <c r="BE444" s="231">
        <f>IF(N444="základní",J444,0)</f>
        <v>0</v>
      </c>
      <c r="BF444" s="231">
        <f>IF(N444="snížená",J444,0)</f>
        <v>0</v>
      </c>
      <c r="BG444" s="231">
        <f>IF(N444="zákl. přenesená",J444,0)</f>
        <v>0</v>
      </c>
      <c r="BH444" s="231">
        <f>IF(N444="sníž. přenesená",J444,0)</f>
        <v>0</v>
      </c>
      <c r="BI444" s="231">
        <f>IF(N444="nulová",J444,0)</f>
        <v>0</v>
      </c>
      <c r="BJ444" s="18" t="s">
        <v>80</v>
      </c>
      <c r="BK444" s="231">
        <f>ROUND(I444*H444,2)</f>
        <v>0</v>
      </c>
      <c r="BL444" s="18" t="s">
        <v>138</v>
      </c>
      <c r="BM444" s="230" t="s">
        <v>739</v>
      </c>
    </row>
    <row r="445" s="2" customFormat="1">
      <c r="A445" s="39"/>
      <c r="B445" s="40"/>
      <c r="C445" s="41"/>
      <c r="D445" s="232" t="s">
        <v>145</v>
      </c>
      <c r="E445" s="41"/>
      <c r="F445" s="233" t="s">
        <v>563</v>
      </c>
      <c r="G445" s="41"/>
      <c r="H445" s="41"/>
      <c r="I445" s="137"/>
      <c r="J445" s="41"/>
      <c r="K445" s="41"/>
      <c r="L445" s="45"/>
      <c r="M445" s="234"/>
      <c r="N445" s="235"/>
      <c r="O445" s="85"/>
      <c r="P445" s="85"/>
      <c r="Q445" s="85"/>
      <c r="R445" s="85"/>
      <c r="S445" s="85"/>
      <c r="T445" s="86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145</v>
      </c>
      <c r="AU445" s="18" t="s">
        <v>82</v>
      </c>
    </row>
    <row r="446" s="14" customFormat="1">
      <c r="A446" s="14"/>
      <c r="B446" s="246"/>
      <c r="C446" s="247"/>
      <c r="D446" s="232" t="s">
        <v>147</v>
      </c>
      <c r="E446" s="248" t="s">
        <v>19</v>
      </c>
      <c r="F446" s="249" t="s">
        <v>740</v>
      </c>
      <c r="G446" s="247"/>
      <c r="H446" s="250">
        <v>317</v>
      </c>
      <c r="I446" s="251"/>
      <c r="J446" s="247"/>
      <c r="K446" s="247"/>
      <c r="L446" s="252"/>
      <c r="M446" s="253"/>
      <c r="N446" s="254"/>
      <c r="O446" s="254"/>
      <c r="P446" s="254"/>
      <c r="Q446" s="254"/>
      <c r="R446" s="254"/>
      <c r="S446" s="254"/>
      <c r="T446" s="255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6" t="s">
        <v>147</v>
      </c>
      <c r="AU446" s="256" t="s">
        <v>82</v>
      </c>
      <c r="AV446" s="14" t="s">
        <v>82</v>
      </c>
      <c r="AW446" s="14" t="s">
        <v>33</v>
      </c>
      <c r="AX446" s="14" t="s">
        <v>80</v>
      </c>
      <c r="AY446" s="256" t="s">
        <v>132</v>
      </c>
    </row>
    <row r="447" s="2" customFormat="1" ht="16.5" customHeight="1">
      <c r="A447" s="39"/>
      <c r="B447" s="40"/>
      <c r="C447" s="219" t="s">
        <v>741</v>
      </c>
      <c r="D447" s="219" t="s">
        <v>134</v>
      </c>
      <c r="E447" s="220" t="s">
        <v>742</v>
      </c>
      <c r="F447" s="221" t="s">
        <v>743</v>
      </c>
      <c r="G447" s="222" t="s">
        <v>201</v>
      </c>
      <c r="H447" s="223">
        <v>317</v>
      </c>
      <c r="I447" s="224"/>
      <c r="J447" s="225">
        <f>ROUND(I447*H447,2)</f>
        <v>0</v>
      </c>
      <c r="K447" s="221" t="s">
        <v>19</v>
      </c>
      <c r="L447" s="45"/>
      <c r="M447" s="226" t="s">
        <v>19</v>
      </c>
      <c r="N447" s="227" t="s">
        <v>43</v>
      </c>
      <c r="O447" s="85"/>
      <c r="P447" s="228">
        <f>O447*H447</f>
        <v>0</v>
      </c>
      <c r="Q447" s="228">
        <v>0</v>
      </c>
      <c r="R447" s="228">
        <f>Q447*H447</f>
        <v>0</v>
      </c>
      <c r="S447" s="228">
        <v>0</v>
      </c>
      <c r="T447" s="229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0" t="s">
        <v>138</v>
      </c>
      <c r="AT447" s="230" t="s">
        <v>134</v>
      </c>
      <c r="AU447" s="230" t="s">
        <v>82</v>
      </c>
      <c r="AY447" s="18" t="s">
        <v>132</v>
      </c>
      <c r="BE447" s="231">
        <f>IF(N447="základní",J447,0)</f>
        <v>0</v>
      </c>
      <c r="BF447" s="231">
        <f>IF(N447="snížená",J447,0)</f>
        <v>0</v>
      </c>
      <c r="BG447" s="231">
        <f>IF(N447="zákl. přenesená",J447,0)</f>
        <v>0</v>
      </c>
      <c r="BH447" s="231">
        <f>IF(N447="sníž. přenesená",J447,0)</f>
        <v>0</v>
      </c>
      <c r="BI447" s="231">
        <f>IF(N447="nulová",J447,0)</f>
        <v>0</v>
      </c>
      <c r="BJ447" s="18" t="s">
        <v>80</v>
      </c>
      <c r="BK447" s="231">
        <f>ROUND(I447*H447,2)</f>
        <v>0</v>
      </c>
      <c r="BL447" s="18" t="s">
        <v>138</v>
      </c>
      <c r="BM447" s="230" t="s">
        <v>744</v>
      </c>
    </row>
    <row r="448" s="2" customFormat="1">
      <c r="A448" s="39"/>
      <c r="B448" s="40"/>
      <c r="C448" s="41"/>
      <c r="D448" s="232" t="s">
        <v>145</v>
      </c>
      <c r="E448" s="41"/>
      <c r="F448" s="233" t="s">
        <v>745</v>
      </c>
      <c r="G448" s="41"/>
      <c r="H448" s="41"/>
      <c r="I448" s="137"/>
      <c r="J448" s="41"/>
      <c r="K448" s="41"/>
      <c r="L448" s="45"/>
      <c r="M448" s="234"/>
      <c r="N448" s="235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145</v>
      </c>
      <c r="AU448" s="18" t="s">
        <v>82</v>
      </c>
    </row>
    <row r="449" s="14" customFormat="1">
      <c r="A449" s="14"/>
      <c r="B449" s="246"/>
      <c r="C449" s="247"/>
      <c r="D449" s="232" t="s">
        <v>147</v>
      </c>
      <c r="E449" s="248" t="s">
        <v>19</v>
      </c>
      <c r="F449" s="249" t="s">
        <v>740</v>
      </c>
      <c r="G449" s="247"/>
      <c r="H449" s="250">
        <v>317</v>
      </c>
      <c r="I449" s="251"/>
      <c r="J449" s="247"/>
      <c r="K449" s="247"/>
      <c r="L449" s="252"/>
      <c r="M449" s="253"/>
      <c r="N449" s="254"/>
      <c r="O449" s="254"/>
      <c r="P449" s="254"/>
      <c r="Q449" s="254"/>
      <c r="R449" s="254"/>
      <c r="S449" s="254"/>
      <c r="T449" s="255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6" t="s">
        <v>147</v>
      </c>
      <c r="AU449" s="256" t="s">
        <v>82</v>
      </c>
      <c r="AV449" s="14" t="s">
        <v>82</v>
      </c>
      <c r="AW449" s="14" t="s">
        <v>33</v>
      </c>
      <c r="AX449" s="14" t="s">
        <v>80</v>
      </c>
      <c r="AY449" s="256" t="s">
        <v>132</v>
      </c>
    </row>
    <row r="450" s="2" customFormat="1" ht="16.5" customHeight="1">
      <c r="A450" s="39"/>
      <c r="B450" s="40"/>
      <c r="C450" s="219" t="s">
        <v>746</v>
      </c>
      <c r="D450" s="219" t="s">
        <v>134</v>
      </c>
      <c r="E450" s="220" t="s">
        <v>575</v>
      </c>
      <c r="F450" s="221" t="s">
        <v>576</v>
      </c>
      <c r="G450" s="222" t="s">
        <v>201</v>
      </c>
      <c r="H450" s="223">
        <v>317</v>
      </c>
      <c r="I450" s="224"/>
      <c r="J450" s="225">
        <f>ROUND(I450*H450,2)</f>
        <v>0</v>
      </c>
      <c r="K450" s="221" t="s">
        <v>143</v>
      </c>
      <c r="L450" s="45"/>
      <c r="M450" s="226" t="s">
        <v>19</v>
      </c>
      <c r="N450" s="227" t="s">
        <v>43</v>
      </c>
      <c r="O450" s="85"/>
      <c r="P450" s="228">
        <f>O450*H450</f>
        <v>0</v>
      </c>
      <c r="Q450" s="228">
        <v>0</v>
      </c>
      <c r="R450" s="228">
        <f>Q450*H450</f>
        <v>0</v>
      </c>
      <c r="S450" s="228">
        <v>0</v>
      </c>
      <c r="T450" s="229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30" t="s">
        <v>138</v>
      </c>
      <c r="AT450" s="230" t="s">
        <v>134</v>
      </c>
      <c r="AU450" s="230" t="s">
        <v>82</v>
      </c>
      <c r="AY450" s="18" t="s">
        <v>132</v>
      </c>
      <c r="BE450" s="231">
        <f>IF(N450="základní",J450,0)</f>
        <v>0</v>
      </c>
      <c r="BF450" s="231">
        <f>IF(N450="snížená",J450,0)</f>
        <v>0</v>
      </c>
      <c r="BG450" s="231">
        <f>IF(N450="zákl. přenesená",J450,0)</f>
        <v>0</v>
      </c>
      <c r="BH450" s="231">
        <f>IF(N450="sníž. přenesená",J450,0)</f>
        <v>0</v>
      </c>
      <c r="BI450" s="231">
        <f>IF(N450="nulová",J450,0)</f>
        <v>0</v>
      </c>
      <c r="BJ450" s="18" t="s">
        <v>80</v>
      </c>
      <c r="BK450" s="231">
        <f>ROUND(I450*H450,2)</f>
        <v>0</v>
      </c>
      <c r="BL450" s="18" t="s">
        <v>138</v>
      </c>
      <c r="BM450" s="230" t="s">
        <v>747</v>
      </c>
    </row>
    <row r="451" s="2" customFormat="1">
      <c r="A451" s="39"/>
      <c r="B451" s="40"/>
      <c r="C451" s="41"/>
      <c r="D451" s="232" t="s">
        <v>145</v>
      </c>
      <c r="E451" s="41"/>
      <c r="F451" s="233" t="s">
        <v>578</v>
      </c>
      <c r="G451" s="41"/>
      <c r="H451" s="41"/>
      <c r="I451" s="137"/>
      <c r="J451" s="41"/>
      <c r="K451" s="41"/>
      <c r="L451" s="45"/>
      <c r="M451" s="234"/>
      <c r="N451" s="235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145</v>
      </c>
      <c r="AU451" s="18" t="s">
        <v>82</v>
      </c>
    </row>
    <row r="452" s="14" customFormat="1">
      <c r="A452" s="14"/>
      <c r="B452" s="246"/>
      <c r="C452" s="247"/>
      <c r="D452" s="232" t="s">
        <v>147</v>
      </c>
      <c r="E452" s="248" t="s">
        <v>19</v>
      </c>
      <c r="F452" s="249" t="s">
        <v>740</v>
      </c>
      <c r="G452" s="247"/>
      <c r="H452" s="250">
        <v>317</v>
      </c>
      <c r="I452" s="251"/>
      <c r="J452" s="247"/>
      <c r="K452" s="247"/>
      <c r="L452" s="252"/>
      <c r="M452" s="253"/>
      <c r="N452" s="254"/>
      <c r="O452" s="254"/>
      <c r="P452" s="254"/>
      <c r="Q452" s="254"/>
      <c r="R452" s="254"/>
      <c r="S452" s="254"/>
      <c r="T452" s="255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6" t="s">
        <v>147</v>
      </c>
      <c r="AU452" s="256" t="s">
        <v>82</v>
      </c>
      <c r="AV452" s="14" t="s">
        <v>82</v>
      </c>
      <c r="AW452" s="14" t="s">
        <v>33</v>
      </c>
      <c r="AX452" s="14" t="s">
        <v>80</v>
      </c>
      <c r="AY452" s="256" t="s">
        <v>132</v>
      </c>
    </row>
    <row r="453" s="2" customFormat="1" ht="16.5" customHeight="1">
      <c r="A453" s="39"/>
      <c r="B453" s="40"/>
      <c r="C453" s="219" t="s">
        <v>748</v>
      </c>
      <c r="D453" s="219" t="s">
        <v>134</v>
      </c>
      <c r="E453" s="220" t="s">
        <v>749</v>
      </c>
      <c r="F453" s="221" t="s">
        <v>750</v>
      </c>
      <c r="G453" s="222" t="s">
        <v>201</v>
      </c>
      <c r="H453" s="223">
        <v>317</v>
      </c>
      <c r="I453" s="224"/>
      <c r="J453" s="225">
        <f>ROUND(I453*H453,2)</f>
        <v>0</v>
      </c>
      <c r="K453" s="221" t="s">
        <v>143</v>
      </c>
      <c r="L453" s="45"/>
      <c r="M453" s="226" t="s">
        <v>19</v>
      </c>
      <c r="N453" s="227" t="s">
        <v>43</v>
      </c>
      <c r="O453" s="85"/>
      <c r="P453" s="228">
        <f>O453*H453</f>
        <v>0</v>
      </c>
      <c r="Q453" s="228">
        <v>0.084250000000000005</v>
      </c>
      <c r="R453" s="228">
        <f>Q453*H453</f>
        <v>26.707250000000002</v>
      </c>
      <c r="S453" s="228">
        <v>0</v>
      </c>
      <c r="T453" s="229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30" t="s">
        <v>138</v>
      </c>
      <c r="AT453" s="230" t="s">
        <v>134</v>
      </c>
      <c r="AU453" s="230" t="s">
        <v>82</v>
      </c>
      <c r="AY453" s="18" t="s">
        <v>132</v>
      </c>
      <c r="BE453" s="231">
        <f>IF(N453="základní",J453,0)</f>
        <v>0</v>
      </c>
      <c r="BF453" s="231">
        <f>IF(N453="snížená",J453,0)</f>
        <v>0</v>
      </c>
      <c r="BG453" s="231">
        <f>IF(N453="zákl. přenesená",J453,0)</f>
        <v>0</v>
      </c>
      <c r="BH453" s="231">
        <f>IF(N453="sníž. přenesená",J453,0)</f>
        <v>0</v>
      </c>
      <c r="BI453" s="231">
        <f>IF(N453="nulová",J453,0)</f>
        <v>0</v>
      </c>
      <c r="BJ453" s="18" t="s">
        <v>80</v>
      </c>
      <c r="BK453" s="231">
        <f>ROUND(I453*H453,2)</f>
        <v>0</v>
      </c>
      <c r="BL453" s="18" t="s">
        <v>138</v>
      </c>
      <c r="BM453" s="230" t="s">
        <v>751</v>
      </c>
    </row>
    <row r="454" s="2" customFormat="1">
      <c r="A454" s="39"/>
      <c r="B454" s="40"/>
      <c r="C454" s="41"/>
      <c r="D454" s="232" t="s">
        <v>145</v>
      </c>
      <c r="E454" s="41"/>
      <c r="F454" s="233" t="s">
        <v>752</v>
      </c>
      <c r="G454" s="41"/>
      <c r="H454" s="41"/>
      <c r="I454" s="137"/>
      <c r="J454" s="41"/>
      <c r="K454" s="41"/>
      <c r="L454" s="45"/>
      <c r="M454" s="234"/>
      <c r="N454" s="235"/>
      <c r="O454" s="85"/>
      <c r="P454" s="85"/>
      <c r="Q454" s="85"/>
      <c r="R454" s="85"/>
      <c r="S454" s="85"/>
      <c r="T454" s="86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145</v>
      </c>
      <c r="AU454" s="18" t="s">
        <v>82</v>
      </c>
    </row>
    <row r="455" s="14" customFormat="1">
      <c r="A455" s="14"/>
      <c r="B455" s="246"/>
      <c r="C455" s="247"/>
      <c r="D455" s="232" t="s">
        <v>147</v>
      </c>
      <c r="E455" s="248" t="s">
        <v>19</v>
      </c>
      <c r="F455" s="249" t="s">
        <v>740</v>
      </c>
      <c r="G455" s="247"/>
      <c r="H455" s="250">
        <v>317</v>
      </c>
      <c r="I455" s="251"/>
      <c r="J455" s="247"/>
      <c r="K455" s="247"/>
      <c r="L455" s="252"/>
      <c r="M455" s="253"/>
      <c r="N455" s="254"/>
      <c r="O455" s="254"/>
      <c r="P455" s="254"/>
      <c r="Q455" s="254"/>
      <c r="R455" s="254"/>
      <c r="S455" s="254"/>
      <c r="T455" s="255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6" t="s">
        <v>147</v>
      </c>
      <c r="AU455" s="256" t="s">
        <v>82</v>
      </c>
      <c r="AV455" s="14" t="s">
        <v>82</v>
      </c>
      <c r="AW455" s="14" t="s">
        <v>33</v>
      </c>
      <c r="AX455" s="14" t="s">
        <v>80</v>
      </c>
      <c r="AY455" s="256" t="s">
        <v>132</v>
      </c>
    </row>
    <row r="456" s="2" customFormat="1" ht="16.5" customHeight="1">
      <c r="A456" s="39"/>
      <c r="B456" s="40"/>
      <c r="C456" s="268" t="s">
        <v>753</v>
      </c>
      <c r="D456" s="268" t="s">
        <v>207</v>
      </c>
      <c r="E456" s="269" t="s">
        <v>754</v>
      </c>
      <c r="F456" s="270" t="s">
        <v>755</v>
      </c>
      <c r="G456" s="271" t="s">
        <v>201</v>
      </c>
      <c r="H456" s="272">
        <v>320.17000000000002</v>
      </c>
      <c r="I456" s="273"/>
      <c r="J456" s="274">
        <f>ROUND(I456*H456,2)</f>
        <v>0</v>
      </c>
      <c r="K456" s="270" t="s">
        <v>19</v>
      </c>
      <c r="L456" s="275"/>
      <c r="M456" s="276" t="s">
        <v>19</v>
      </c>
      <c r="N456" s="277" t="s">
        <v>43</v>
      </c>
      <c r="O456" s="85"/>
      <c r="P456" s="228">
        <f>O456*H456</f>
        <v>0</v>
      </c>
      <c r="Q456" s="228">
        <v>0.14000000000000001</v>
      </c>
      <c r="R456" s="228">
        <f>Q456*H456</f>
        <v>44.823800000000006</v>
      </c>
      <c r="S456" s="228">
        <v>0</v>
      </c>
      <c r="T456" s="229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0" t="s">
        <v>180</v>
      </c>
      <c r="AT456" s="230" t="s">
        <v>207</v>
      </c>
      <c r="AU456" s="230" t="s">
        <v>82</v>
      </c>
      <c r="AY456" s="18" t="s">
        <v>132</v>
      </c>
      <c r="BE456" s="231">
        <f>IF(N456="základní",J456,0)</f>
        <v>0</v>
      </c>
      <c r="BF456" s="231">
        <f>IF(N456="snížená",J456,0)</f>
        <v>0</v>
      </c>
      <c r="BG456" s="231">
        <f>IF(N456="zákl. přenesená",J456,0)</f>
        <v>0</v>
      </c>
      <c r="BH456" s="231">
        <f>IF(N456="sníž. přenesená",J456,0)</f>
        <v>0</v>
      </c>
      <c r="BI456" s="231">
        <f>IF(N456="nulová",J456,0)</f>
        <v>0</v>
      </c>
      <c r="BJ456" s="18" t="s">
        <v>80</v>
      </c>
      <c r="BK456" s="231">
        <f>ROUND(I456*H456,2)</f>
        <v>0</v>
      </c>
      <c r="BL456" s="18" t="s">
        <v>138</v>
      </c>
      <c r="BM456" s="230" t="s">
        <v>756</v>
      </c>
    </row>
    <row r="457" s="2" customFormat="1">
      <c r="A457" s="39"/>
      <c r="B457" s="40"/>
      <c r="C457" s="41"/>
      <c r="D457" s="232" t="s">
        <v>145</v>
      </c>
      <c r="E457" s="41"/>
      <c r="F457" s="233" t="s">
        <v>755</v>
      </c>
      <c r="G457" s="41"/>
      <c r="H457" s="41"/>
      <c r="I457" s="137"/>
      <c r="J457" s="41"/>
      <c r="K457" s="41"/>
      <c r="L457" s="45"/>
      <c r="M457" s="234"/>
      <c r="N457" s="235"/>
      <c r="O457" s="85"/>
      <c r="P457" s="85"/>
      <c r="Q457" s="85"/>
      <c r="R457" s="85"/>
      <c r="S457" s="85"/>
      <c r="T457" s="86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145</v>
      </c>
      <c r="AU457" s="18" t="s">
        <v>82</v>
      </c>
    </row>
    <row r="458" s="14" customFormat="1">
      <c r="A458" s="14"/>
      <c r="B458" s="246"/>
      <c r="C458" s="247"/>
      <c r="D458" s="232" t="s">
        <v>147</v>
      </c>
      <c r="E458" s="248" t="s">
        <v>19</v>
      </c>
      <c r="F458" s="249" t="s">
        <v>757</v>
      </c>
      <c r="G458" s="247"/>
      <c r="H458" s="250">
        <v>320.17000000000002</v>
      </c>
      <c r="I458" s="251"/>
      <c r="J458" s="247"/>
      <c r="K458" s="247"/>
      <c r="L458" s="252"/>
      <c r="M458" s="253"/>
      <c r="N458" s="254"/>
      <c r="O458" s="254"/>
      <c r="P458" s="254"/>
      <c r="Q458" s="254"/>
      <c r="R458" s="254"/>
      <c r="S458" s="254"/>
      <c r="T458" s="255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6" t="s">
        <v>147</v>
      </c>
      <c r="AU458" s="256" t="s">
        <v>82</v>
      </c>
      <c r="AV458" s="14" t="s">
        <v>82</v>
      </c>
      <c r="AW458" s="14" t="s">
        <v>33</v>
      </c>
      <c r="AX458" s="14" t="s">
        <v>80</v>
      </c>
      <c r="AY458" s="256" t="s">
        <v>132</v>
      </c>
    </row>
    <row r="459" s="2" customFormat="1" ht="16.5" customHeight="1">
      <c r="A459" s="39"/>
      <c r="B459" s="40"/>
      <c r="C459" s="219" t="s">
        <v>758</v>
      </c>
      <c r="D459" s="219" t="s">
        <v>134</v>
      </c>
      <c r="E459" s="220" t="s">
        <v>759</v>
      </c>
      <c r="F459" s="221" t="s">
        <v>760</v>
      </c>
      <c r="G459" s="222" t="s">
        <v>352</v>
      </c>
      <c r="H459" s="223">
        <v>442</v>
      </c>
      <c r="I459" s="224"/>
      <c r="J459" s="225">
        <f>ROUND(I459*H459,2)</f>
        <v>0</v>
      </c>
      <c r="K459" s="221" t="s">
        <v>143</v>
      </c>
      <c r="L459" s="45"/>
      <c r="M459" s="226" t="s">
        <v>19</v>
      </c>
      <c r="N459" s="227" t="s">
        <v>43</v>
      </c>
      <c r="O459" s="85"/>
      <c r="P459" s="228">
        <f>O459*H459</f>
        <v>0</v>
      </c>
      <c r="Q459" s="228">
        <v>0.10095</v>
      </c>
      <c r="R459" s="228">
        <f>Q459*H459</f>
        <v>44.619900000000001</v>
      </c>
      <c r="S459" s="228">
        <v>0</v>
      </c>
      <c r="T459" s="229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30" t="s">
        <v>138</v>
      </c>
      <c r="AT459" s="230" t="s">
        <v>134</v>
      </c>
      <c r="AU459" s="230" t="s">
        <v>82</v>
      </c>
      <c r="AY459" s="18" t="s">
        <v>132</v>
      </c>
      <c r="BE459" s="231">
        <f>IF(N459="základní",J459,0)</f>
        <v>0</v>
      </c>
      <c r="BF459" s="231">
        <f>IF(N459="snížená",J459,0)</f>
        <v>0</v>
      </c>
      <c r="BG459" s="231">
        <f>IF(N459="zákl. přenesená",J459,0)</f>
        <v>0</v>
      </c>
      <c r="BH459" s="231">
        <f>IF(N459="sníž. přenesená",J459,0)</f>
        <v>0</v>
      </c>
      <c r="BI459" s="231">
        <f>IF(N459="nulová",J459,0)</f>
        <v>0</v>
      </c>
      <c r="BJ459" s="18" t="s">
        <v>80</v>
      </c>
      <c r="BK459" s="231">
        <f>ROUND(I459*H459,2)</f>
        <v>0</v>
      </c>
      <c r="BL459" s="18" t="s">
        <v>138</v>
      </c>
      <c r="BM459" s="230" t="s">
        <v>761</v>
      </c>
    </row>
    <row r="460" s="2" customFormat="1">
      <c r="A460" s="39"/>
      <c r="B460" s="40"/>
      <c r="C460" s="41"/>
      <c r="D460" s="232" t="s">
        <v>145</v>
      </c>
      <c r="E460" s="41"/>
      <c r="F460" s="233" t="s">
        <v>762</v>
      </c>
      <c r="G460" s="41"/>
      <c r="H460" s="41"/>
      <c r="I460" s="137"/>
      <c r="J460" s="41"/>
      <c r="K460" s="41"/>
      <c r="L460" s="45"/>
      <c r="M460" s="234"/>
      <c r="N460" s="235"/>
      <c r="O460" s="85"/>
      <c r="P460" s="85"/>
      <c r="Q460" s="85"/>
      <c r="R460" s="85"/>
      <c r="S460" s="85"/>
      <c r="T460" s="86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145</v>
      </c>
      <c r="AU460" s="18" t="s">
        <v>82</v>
      </c>
    </row>
    <row r="461" s="14" customFormat="1">
      <c r="A461" s="14"/>
      <c r="B461" s="246"/>
      <c r="C461" s="247"/>
      <c r="D461" s="232" t="s">
        <v>147</v>
      </c>
      <c r="E461" s="248" t="s">
        <v>19</v>
      </c>
      <c r="F461" s="249" t="s">
        <v>763</v>
      </c>
      <c r="G461" s="247"/>
      <c r="H461" s="250">
        <v>442</v>
      </c>
      <c r="I461" s="251"/>
      <c r="J461" s="247"/>
      <c r="K461" s="247"/>
      <c r="L461" s="252"/>
      <c r="M461" s="253"/>
      <c r="N461" s="254"/>
      <c r="O461" s="254"/>
      <c r="P461" s="254"/>
      <c r="Q461" s="254"/>
      <c r="R461" s="254"/>
      <c r="S461" s="254"/>
      <c r="T461" s="255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6" t="s">
        <v>147</v>
      </c>
      <c r="AU461" s="256" t="s">
        <v>82</v>
      </c>
      <c r="AV461" s="14" t="s">
        <v>82</v>
      </c>
      <c r="AW461" s="14" t="s">
        <v>33</v>
      </c>
      <c r="AX461" s="14" t="s">
        <v>80</v>
      </c>
      <c r="AY461" s="256" t="s">
        <v>132</v>
      </c>
    </row>
    <row r="462" s="2" customFormat="1" ht="16.5" customHeight="1">
      <c r="A462" s="39"/>
      <c r="B462" s="40"/>
      <c r="C462" s="268" t="s">
        <v>764</v>
      </c>
      <c r="D462" s="268" t="s">
        <v>207</v>
      </c>
      <c r="E462" s="269" t="s">
        <v>765</v>
      </c>
      <c r="F462" s="270" t="s">
        <v>766</v>
      </c>
      <c r="G462" s="271" t="s">
        <v>352</v>
      </c>
      <c r="H462" s="272">
        <v>442</v>
      </c>
      <c r="I462" s="273"/>
      <c r="J462" s="274">
        <f>ROUND(I462*H462,2)</f>
        <v>0</v>
      </c>
      <c r="K462" s="270" t="s">
        <v>143</v>
      </c>
      <c r="L462" s="275"/>
      <c r="M462" s="276" t="s">
        <v>19</v>
      </c>
      <c r="N462" s="277" t="s">
        <v>43</v>
      </c>
      <c r="O462" s="85"/>
      <c r="P462" s="228">
        <f>O462*H462</f>
        <v>0</v>
      </c>
      <c r="Q462" s="228">
        <v>0.028000000000000001</v>
      </c>
      <c r="R462" s="228">
        <f>Q462*H462</f>
        <v>12.375999999999999</v>
      </c>
      <c r="S462" s="228">
        <v>0</v>
      </c>
      <c r="T462" s="229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30" t="s">
        <v>180</v>
      </c>
      <c r="AT462" s="230" t="s">
        <v>207</v>
      </c>
      <c r="AU462" s="230" t="s">
        <v>82</v>
      </c>
      <c r="AY462" s="18" t="s">
        <v>132</v>
      </c>
      <c r="BE462" s="231">
        <f>IF(N462="základní",J462,0)</f>
        <v>0</v>
      </c>
      <c r="BF462" s="231">
        <f>IF(N462="snížená",J462,0)</f>
        <v>0</v>
      </c>
      <c r="BG462" s="231">
        <f>IF(N462="zákl. přenesená",J462,0)</f>
        <v>0</v>
      </c>
      <c r="BH462" s="231">
        <f>IF(N462="sníž. přenesená",J462,0)</f>
        <v>0</v>
      </c>
      <c r="BI462" s="231">
        <f>IF(N462="nulová",J462,0)</f>
        <v>0</v>
      </c>
      <c r="BJ462" s="18" t="s">
        <v>80</v>
      </c>
      <c r="BK462" s="231">
        <f>ROUND(I462*H462,2)</f>
        <v>0</v>
      </c>
      <c r="BL462" s="18" t="s">
        <v>138</v>
      </c>
      <c r="BM462" s="230" t="s">
        <v>767</v>
      </c>
    </row>
    <row r="463" s="2" customFormat="1">
      <c r="A463" s="39"/>
      <c r="B463" s="40"/>
      <c r="C463" s="41"/>
      <c r="D463" s="232" t="s">
        <v>145</v>
      </c>
      <c r="E463" s="41"/>
      <c r="F463" s="233" t="s">
        <v>766</v>
      </c>
      <c r="G463" s="41"/>
      <c r="H463" s="41"/>
      <c r="I463" s="137"/>
      <c r="J463" s="41"/>
      <c r="K463" s="41"/>
      <c r="L463" s="45"/>
      <c r="M463" s="234"/>
      <c r="N463" s="235"/>
      <c r="O463" s="85"/>
      <c r="P463" s="85"/>
      <c r="Q463" s="85"/>
      <c r="R463" s="85"/>
      <c r="S463" s="85"/>
      <c r="T463" s="86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145</v>
      </c>
      <c r="AU463" s="18" t="s">
        <v>82</v>
      </c>
    </row>
    <row r="464" s="2" customFormat="1" ht="16.5" customHeight="1">
      <c r="A464" s="39"/>
      <c r="B464" s="40"/>
      <c r="C464" s="219" t="s">
        <v>768</v>
      </c>
      <c r="D464" s="219" t="s">
        <v>134</v>
      </c>
      <c r="E464" s="220" t="s">
        <v>769</v>
      </c>
      <c r="F464" s="221" t="s">
        <v>770</v>
      </c>
      <c r="G464" s="222" t="s">
        <v>352</v>
      </c>
      <c r="H464" s="223">
        <v>200</v>
      </c>
      <c r="I464" s="224"/>
      <c r="J464" s="225">
        <f>ROUND(I464*H464,2)</f>
        <v>0</v>
      </c>
      <c r="K464" s="221" t="s">
        <v>143</v>
      </c>
      <c r="L464" s="45"/>
      <c r="M464" s="226" t="s">
        <v>19</v>
      </c>
      <c r="N464" s="227" t="s">
        <v>43</v>
      </c>
      <c r="O464" s="85"/>
      <c r="P464" s="228">
        <f>O464*H464</f>
        <v>0</v>
      </c>
      <c r="Q464" s="228">
        <v>0.29221000000000003</v>
      </c>
      <c r="R464" s="228">
        <f>Q464*H464</f>
        <v>58.442000000000007</v>
      </c>
      <c r="S464" s="228">
        <v>0</v>
      </c>
      <c r="T464" s="229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0" t="s">
        <v>138</v>
      </c>
      <c r="AT464" s="230" t="s">
        <v>134</v>
      </c>
      <c r="AU464" s="230" t="s">
        <v>82</v>
      </c>
      <c r="AY464" s="18" t="s">
        <v>132</v>
      </c>
      <c r="BE464" s="231">
        <f>IF(N464="základní",J464,0)</f>
        <v>0</v>
      </c>
      <c r="BF464" s="231">
        <f>IF(N464="snížená",J464,0)</f>
        <v>0</v>
      </c>
      <c r="BG464" s="231">
        <f>IF(N464="zákl. přenesená",J464,0)</f>
        <v>0</v>
      </c>
      <c r="BH464" s="231">
        <f>IF(N464="sníž. přenesená",J464,0)</f>
        <v>0</v>
      </c>
      <c r="BI464" s="231">
        <f>IF(N464="nulová",J464,0)</f>
        <v>0</v>
      </c>
      <c r="BJ464" s="18" t="s">
        <v>80</v>
      </c>
      <c r="BK464" s="231">
        <f>ROUND(I464*H464,2)</f>
        <v>0</v>
      </c>
      <c r="BL464" s="18" t="s">
        <v>138</v>
      </c>
      <c r="BM464" s="230" t="s">
        <v>771</v>
      </c>
    </row>
    <row r="465" s="2" customFormat="1">
      <c r="A465" s="39"/>
      <c r="B465" s="40"/>
      <c r="C465" s="41"/>
      <c r="D465" s="232" t="s">
        <v>145</v>
      </c>
      <c r="E465" s="41"/>
      <c r="F465" s="233" t="s">
        <v>772</v>
      </c>
      <c r="G465" s="41"/>
      <c r="H465" s="41"/>
      <c r="I465" s="137"/>
      <c r="J465" s="41"/>
      <c r="K465" s="41"/>
      <c r="L465" s="45"/>
      <c r="M465" s="234"/>
      <c r="N465" s="235"/>
      <c r="O465" s="85"/>
      <c r="P465" s="85"/>
      <c r="Q465" s="85"/>
      <c r="R465" s="85"/>
      <c r="S465" s="85"/>
      <c r="T465" s="86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145</v>
      </c>
      <c r="AU465" s="18" t="s">
        <v>82</v>
      </c>
    </row>
    <row r="466" s="2" customFormat="1" ht="16.5" customHeight="1">
      <c r="A466" s="39"/>
      <c r="B466" s="40"/>
      <c r="C466" s="268" t="s">
        <v>773</v>
      </c>
      <c r="D466" s="268" t="s">
        <v>207</v>
      </c>
      <c r="E466" s="269" t="s">
        <v>774</v>
      </c>
      <c r="F466" s="270" t="s">
        <v>775</v>
      </c>
      <c r="G466" s="271" t="s">
        <v>352</v>
      </c>
      <c r="H466" s="272">
        <v>200</v>
      </c>
      <c r="I466" s="273"/>
      <c r="J466" s="274">
        <f>ROUND(I466*H466,2)</f>
        <v>0</v>
      </c>
      <c r="K466" s="270" t="s">
        <v>19</v>
      </c>
      <c r="L466" s="275"/>
      <c r="M466" s="276" t="s">
        <v>19</v>
      </c>
      <c r="N466" s="277" t="s">
        <v>43</v>
      </c>
      <c r="O466" s="85"/>
      <c r="P466" s="228">
        <f>O466*H466</f>
        <v>0</v>
      </c>
      <c r="Q466" s="228">
        <v>0.015599999999999999</v>
      </c>
      <c r="R466" s="228">
        <f>Q466*H466</f>
        <v>3.1199999999999997</v>
      </c>
      <c r="S466" s="228">
        <v>0</v>
      </c>
      <c r="T466" s="229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30" t="s">
        <v>180</v>
      </c>
      <c r="AT466" s="230" t="s">
        <v>207</v>
      </c>
      <c r="AU466" s="230" t="s">
        <v>82</v>
      </c>
      <c r="AY466" s="18" t="s">
        <v>132</v>
      </c>
      <c r="BE466" s="231">
        <f>IF(N466="základní",J466,0)</f>
        <v>0</v>
      </c>
      <c r="BF466" s="231">
        <f>IF(N466="snížená",J466,0)</f>
        <v>0</v>
      </c>
      <c r="BG466" s="231">
        <f>IF(N466="zákl. přenesená",J466,0)</f>
        <v>0</v>
      </c>
      <c r="BH466" s="231">
        <f>IF(N466="sníž. přenesená",J466,0)</f>
        <v>0</v>
      </c>
      <c r="BI466" s="231">
        <f>IF(N466="nulová",J466,0)</f>
        <v>0</v>
      </c>
      <c r="BJ466" s="18" t="s">
        <v>80</v>
      </c>
      <c r="BK466" s="231">
        <f>ROUND(I466*H466,2)</f>
        <v>0</v>
      </c>
      <c r="BL466" s="18" t="s">
        <v>138</v>
      </c>
      <c r="BM466" s="230" t="s">
        <v>776</v>
      </c>
    </row>
    <row r="467" s="2" customFormat="1">
      <c r="A467" s="39"/>
      <c r="B467" s="40"/>
      <c r="C467" s="41"/>
      <c r="D467" s="232" t="s">
        <v>145</v>
      </c>
      <c r="E467" s="41"/>
      <c r="F467" s="233" t="s">
        <v>775</v>
      </c>
      <c r="G467" s="41"/>
      <c r="H467" s="41"/>
      <c r="I467" s="137"/>
      <c r="J467" s="41"/>
      <c r="K467" s="41"/>
      <c r="L467" s="45"/>
      <c r="M467" s="234"/>
      <c r="N467" s="235"/>
      <c r="O467" s="85"/>
      <c r="P467" s="85"/>
      <c r="Q467" s="85"/>
      <c r="R467" s="85"/>
      <c r="S467" s="85"/>
      <c r="T467" s="86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145</v>
      </c>
      <c r="AU467" s="18" t="s">
        <v>82</v>
      </c>
    </row>
    <row r="468" s="2" customFormat="1" ht="16.5" customHeight="1">
      <c r="A468" s="39"/>
      <c r="B468" s="40"/>
      <c r="C468" s="219" t="s">
        <v>777</v>
      </c>
      <c r="D468" s="219" t="s">
        <v>134</v>
      </c>
      <c r="E468" s="220" t="s">
        <v>778</v>
      </c>
      <c r="F468" s="221" t="s">
        <v>779</v>
      </c>
      <c r="G468" s="222" t="s">
        <v>194</v>
      </c>
      <c r="H468" s="223">
        <v>190.089</v>
      </c>
      <c r="I468" s="224"/>
      <c r="J468" s="225">
        <f>ROUND(I468*H468,2)</f>
        <v>0</v>
      </c>
      <c r="K468" s="221" t="s">
        <v>143</v>
      </c>
      <c r="L468" s="45"/>
      <c r="M468" s="226" t="s">
        <v>19</v>
      </c>
      <c r="N468" s="227" t="s">
        <v>43</v>
      </c>
      <c r="O468" s="85"/>
      <c r="P468" s="228">
        <f>O468*H468</f>
        <v>0</v>
      </c>
      <c r="Q468" s="228">
        <v>0</v>
      </c>
      <c r="R468" s="228">
        <f>Q468*H468</f>
        <v>0</v>
      </c>
      <c r="S468" s="228">
        <v>0</v>
      </c>
      <c r="T468" s="229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30" t="s">
        <v>138</v>
      </c>
      <c r="AT468" s="230" t="s">
        <v>134</v>
      </c>
      <c r="AU468" s="230" t="s">
        <v>82</v>
      </c>
      <c r="AY468" s="18" t="s">
        <v>132</v>
      </c>
      <c r="BE468" s="231">
        <f>IF(N468="základní",J468,0)</f>
        <v>0</v>
      </c>
      <c r="BF468" s="231">
        <f>IF(N468="snížená",J468,0)</f>
        <v>0</v>
      </c>
      <c r="BG468" s="231">
        <f>IF(N468="zákl. přenesená",J468,0)</f>
        <v>0</v>
      </c>
      <c r="BH468" s="231">
        <f>IF(N468="sníž. přenesená",J468,0)</f>
        <v>0</v>
      </c>
      <c r="BI468" s="231">
        <f>IF(N468="nulová",J468,0)</f>
        <v>0</v>
      </c>
      <c r="BJ468" s="18" t="s">
        <v>80</v>
      </c>
      <c r="BK468" s="231">
        <f>ROUND(I468*H468,2)</f>
        <v>0</v>
      </c>
      <c r="BL468" s="18" t="s">
        <v>138</v>
      </c>
      <c r="BM468" s="230" t="s">
        <v>780</v>
      </c>
    </row>
    <row r="469" s="2" customFormat="1">
      <c r="A469" s="39"/>
      <c r="B469" s="40"/>
      <c r="C469" s="41"/>
      <c r="D469" s="232" t="s">
        <v>145</v>
      </c>
      <c r="E469" s="41"/>
      <c r="F469" s="233" t="s">
        <v>781</v>
      </c>
      <c r="G469" s="41"/>
      <c r="H469" s="41"/>
      <c r="I469" s="137"/>
      <c r="J469" s="41"/>
      <c r="K469" s="41"/>
      <c r="L469" s="45"/>
      <c r="M469" s="234"/>
      <c r="N469" s="235"/>
      <c r="O469" s="85"/>
      <c r="P469" s="85"/>
      <c r="Q469" s="85"/>
      <c r="R469" s="85"/>
      <c r="S469" s="85"/>
      <c r="T469" s="86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145</v>
      </c>
      <c r="AU469" s="18" t="s">
        <v>82</v>
      </c>
    </row>
    <row r="470" s="12" customFormat="1" ht="22.8" customHeight="1">
      <c r="A470" s="12"/>
      <c r="B470" s="203"/>
      <c r="C470" s="204"/>
      <c r="D470" s="205" t="s">
        <v>71</v>
      </c>
      <c r="E470" s="217" t="s">
        <v>782</v>
      </c>
      <c r="F470" s="217" t="s">
        <v>783</v>
      </c>
      <c r="G470" s="204"/>
      <c r="H470" s="204"/>
      <c r="I470" s="207"/>
      <c r="J470" s="218">
        <f>BK470</f>
        <v>0</v>
      </c>
      <c r="K470" s="204"/>
      <c r="L470" s="209"/>
      <c r="M470" s="210"/>
      <c r="N470" s="211"/>
      <c r="O470" s="211"/>
      <c r="P470" s="212">
        <f>SUM(P471:P498)</f>
        <v>0</v>
      </c>
      <c r="Q470" s="211"/>
      <c r="R470" s="212">
        <f>SUM(R471:R498)</f>
        <v>20.584993120000004</v>
      </c>
      <c r="S470" s="211"/>
      <c r="T470" s="213">
        <f>SUM(T471:T498)</f>
        <v>0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214" t="s">
        <v>80</v>
      </c>
      <c r="AT470" s="215" t="s">
        <v>71</v>
      </c>
      <c r="AU470" s="215" t="s">
        <v>80</v>
      </c>
      <c r="AY470" s="214" t="s">
        <v>132</v>
      </c>
      <c r="BK470" s="216">
        <f>SUM(BK471:BK498)</f>
        <v>0</v>
      </c>
    </row>
    <row r="471" s="2" customFormat="1" ht="16.5" customHeight="1">
      <c r="A471" s="39"/>
      <c r="B471" s="40"/>
      <c r="C471" s="219" t="s">
        <v>784</v>
      </c>
      <c r="D471" s="219" t="s">
        <v>134</v>
      </c>
      <c r="E471" s="220" t="s">
        <v>785</v>
      </c>
      <c r="F471" s="221" t="s">
        <v>786</v>
      </c>
      <c r="G471" s="222" t="s">
        <v>142</v>
      </c>
      <c r="H471" s="223">
        <v>6.4800000000000004</v>
      </c>
      <c r="I471" s="224"/>
      <c r="J471" s="225">
        <f>ROUND(I471*H471,2)</f>
        <v>0</v>
      </c>
      <c r="K471" s="221" t="s">
        <v>143</v>
      </c>
      <c r="L471" s="45"/>
      <c r="M471" s="226" t="s">
        <v>19</v>
      </c>
      <c r="N471" s="227" t="s">
        <v>43</v>
      </c>
      <c r="O471" s="85"/>
      <c r="P471" s="228">
        <f>O471*H471</f>
        <v>0</v>
      </c>
      <c r="Q471" s="228">
        <v>2.45329</v>
      </c>
      <c r="R471" s="228">
        <f>Q471*H471</f>
        <v>15.8973192</v>
      </c>
      <c r="S471" s="228">
        <v>0</v>
      </c>
      <c r="T471" s="229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0" t="s">
        <v>138</v>
      </c>
      <c r="AT471" s="230" t="s">
        <v>134</v>
      </c>
      <c r="AU471" s="230" t="s">
        <v>82</v>
      </c>
      <c r="AY471" s="18" t="s">
        <v>132</v>
      </c>
      <c r="BE471" s="231">
        <f>IF(N471="základní",J471,0)</f>
        <v>0</v>
      </c>
      <c r="BF471" s="231">
        <f>IF(N471="snížená",J471,0)</f>
        <v>0</v>
      </c>
      <c r="BG471" s="231">
        <f>IF(N471="zákl. přenesená",J471,0)</f>
        <v>0</v>
      </c>
      <c r="BH471" s="231">
        <f>IF(N471="sníž. přenesená",J471,0)</f>
        <v>0</v>
      </c>
      <c r="BI471" s="231">
        <f>IF(N471="nulová",J471,0)</f>
        <v>0</v>
      </c>
      <c r="BJ471" s="18" t="s">
        <v>80</v>
      </c>
      <c r="BK471" s="231">
        <f>ROUND(I471*H471,2)</f>
        <v>0</v>
      </c>
      <c r="BL471" s="18" t="s">
        <v>138</v>
      </c>
      <c r="BM471" s="230" t="s">
        <v>787</v>
      </c>
    </row>
    <row r="472" s="2" customFormat="1">
      <c r="A472" s="39"/>
      <c r="B472" s="40"/>
      <c r="C472" s="41"/>
      <c r="D472" s="232" t="s">
        <v>145</v>
      </c>
      <c r="E472" s="41"/>
      <c r="F472" s="233" t="s">
        <v>788</v>
      </c>
      <c r="G472" s="41"/>
      <c r="H472" s="41"/>
      <c r="I472" s="137"/>
      <c r="J472" s="41"/>
      <c r="K472" s="41"/>
      <c r="L472" s="45"/>
      <c r="M472" s="234"/>
      <c r="N472" s="235"/>
      <c r="O472" s="85"/>
      <c r="P472" s="85"/>
      <c r="Q472" s="85"/>
      <c r="R472" s="85"/>
      <c r="S472" s="85"/>
      <c r="T472" s="86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145</v>
      </c>
      <c r="AU472" s="18" t="s">
        <v>82</v>
      </c>
    </row>
    <row r="473" s="14" customFormat="1">
      <c r="A473" s="14"/>
      <c r="B473" s="246"/>
      <c r="C473" s="247"/>
      <c r="D473" s="232" t="s">
        <v>147</v>
      </c>
      <c r="E473" s="248" t="s">
        <v>19</v>
      </c>
      <c r="F473" s="249" t="s">
        <v>789</v>
      </c>
      <c r="G473" s="247"/>
      <c r="H473" s="250">
        <v>6.4800000000000004</v>
      </c>
      <c r="I473" s="251"/>
      <c r="J473" s="247"/>
      <c r="K473" s="247"/>
      <c r="L473" s="252"/>
      <c r="M473" s="253"/>
      <c r="N473" s="254"/>
      <c r="O473" s="254"/>
      <c r="P473" s="254"/>
      <c r="Q473" s="254"/>
      <c r="R473" s="254"/>
      <c r="S473" s="254"/>
      <c r="T473" s="255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6" t="s">
        <v>147</v>
      </c>
      <c r="AU473" s="256" t="s">
        <v>82</v>
      </c>
      <c r="AV473" s="14" t="s">
        <v>82</v>
      </c>
      <c r="AW473" s="14" t="s">
        <v>33</v>
      </c>
      <c r="AX473" s="14" t="s">
        <v>80</v>
      </c>
      <c r="AY473" s="256" t="s">
        <v>132</v>
      </c>
    </row>
    <row r="474" s="2" customFormat="1" ht="16.5" customHeight="1">
      <c r="A474" s="39"/>
      <c r="B474" s="40"/>
      <c r="C474" s="219" t="s">
        <v>790</v>
      </c>
      <c r="D474" s="219" t="s">
        <v>134</v>
      </c>
      <c r="E474" s="220" t="s">
        <v>791</v>
      </c>
      <c r="F474" s="221" t="s">
        <v>792</v>
      </c>
      <c r="G474" s="222" t="s">
        <v>201</v>
      </c>
      <c r="H474" s="223">
        <v>12.960000000000001</v>
      </c>
      <c r="I474" s="224"/>
      <c r="J474" s="225">
        <f>ROUND(I474*H474,2)</f>
        <v>0</v>
      </c>
      <c r="K474" s="221" t="s">
        <v>143</v>
      </c>
      <c r="L474" s="45"/>
      <c r="M474" s="226" t="s">
        <v>19</v>
      </c>
      <c r="N474" s="227" t="s">
        <v>43</v>
      </c>
      <c r="O474" s="85"/>
      <c r="P474" s="228">
        <f>O474*H474</f>
        <v>0</v>
      </c>
      <c r="Q474" s="228">
        <v>0.00264</v>
      </c>
      <c r="R474" s="228">
        <f>Q474*H474</f>
        <v>0.034214399999999999</v>
      </c>
      <c r="S474" s="228">
        <v>0</v>
      </c>
      <c r="T474" s="229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0" t="s">
        <v>138</v>
      </c>
      <c r="AT474" s="230" t="s">
        <v>134</v>
      </c>
      <c r="AU474" s="230" t="s">
        <v>82</v>
      </c>
      <c r="AY474" s="18" t="s">
        <v>132</v>
      </c>
      <c r="BE474" s="231">
        <f>IF(N474="základní",J474,0)</f>
        <v>0</v>
      </c>
      <c r="BF474" s="231">
        <f>IF(N474="snížená",J474,0)</f>
        <v>0</v>
      </c>
      <c r="BG474" s="231">
        <f>IF(N474="zákl. přenesená",J474,0)</f>
        <v>0</v>
      </c>
      <c r="BH474" s="231">
        <f>IF(N474="sníž. přenesená",J474,0)</f>
        <v>0</v>
      </c>
      <c r="BI474" s="231">
        <f>IF(N474="nulová",J474,0)</f>
        <v>0</v>
      </c>
      <c r="BJ474" s="18" t="s">
        <v>80</v>
      </c>
      <c r="BK474" s="231">
        <f>ROUND(I474*H474,2)</f>
        <v>0</v>
      </c>
      <c r="BL474" s="18" t="s">
        <v>138</v>
      </c>
      <c r="BM474" s="230" t="s">
        <v>793</v>
      </c>
    </row>
    <row r="475" s="2" customFormat="1">
      <c r="A475" s="39"/>
      <c r="B475" s="40"/>
      <c r="C475" s="41"/>
      <c r="D475" s="232" t="s">
        <v>145</v>
      </c>
      <c r="E475" s="41"/>
      <c r="F475" s="233" t="s">
        <v>794</v>
      </c>
      <c r="G475" s="41"/>
      <c r="H475" s="41"/>
      <c r="I475" s="137"/>
      <c r="J475" s="41"/>
      <c r="K475" s="41"/>
      <c r="L475" s="45"/>
      <c r="M475" s="234"/>
      <c r="N475" s="235"/>
      <c r="O475" s="85"/>
      <c r="P475" s="85"/>
      <c r="Q475" s="85"/>
      <c r="R475" s="85"/>
      <c r="S475" s="85"/>
      <c r="T475" s="86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145</v>
      </c>
      <c r="AU475" s="18" t="s">
        <v>82</v>
      </c>
    </row>
    <row r="476" s="14" customFormat="1">
      <c r="A476" s="14"/>
      <c r="B476" s="246"/>
      <c r="C476" s="247"/>
      <c r="D476" s="232" t="s">
        <v>147</v>
      </c>
      <c r="E476" s="248" t="s">
        <v>19</v>
      </c>
      <c r="F476" s="249" t="s">
        <v>795</v>
      </c>
      <c r="G476" s="247"/>
      <c r="H476" s="250">
        <v>12.960000000000001</v>
      </c>
      <c r="I476" s="251"/>
      <c r="J476" s="247"/>
      <c r="K476" s="247"/>
      <c r="L476" s="252"/>
      <c r="M476" s="253"/>
      <c r="N476" s="254"/>
      <c r="O476" s="254"/>
      <c r="P476" s="254"/>
      <c r="Q476" s="254"/>
      <c r="R476" s="254"/>
      <c r="S476" s="254"/>
      <c r="T476" s="255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6" t="s">
        <v>147</v>
      </c>
      <c r="AU476" s="256" t="s">
        <v>82</v>
      </c>
      <c r="AV476" s="14" t="s">
        <v>82</v>
      </c>
      <c r="AW476" s="14" t="s">
        <v>33</v>
      </c>
      <c r="AX476" s="14" t="s">
        <v>80</v>
      </c>
      <c r="AY476" s="256" t="s">
        <v>132</v>
      </c>
    </row>
    <row r="477" s="2" customFormat="1" ht="16.5" customHeight="1">
      <c r="A477" s="39"/>
      <c r="B477" s="40"/>
      <c r="C477" s="219" t="s">
        <v>796</v>
      </c>
      <c r="D477" s="219" t="s">
        <v>134</v>
      </c>
      <c r="E477" s="220" t="s">
        <v>797</v>
      </c>
      <c r="F477" s="221" t="s">
        <v>798</v>
      </c>
      <c r="G477" s="222" t="s">
        <v>201</v>
      </c>
      <c r="H477" s="223">
        <v>12.960000000000001</v>
      </c>
      <c r="I477" s="224"/>
      <c r="J477" s="225">
        <f>ROUND(I477*H477,2)</f>
        <v>0</v>
      </c>
      <c r="K477" s="221" t="s">
        <v>143</v>
      </c>
      <c r="L477" s="45"/>
      <c r="M477" s="226" t="s">
        <v>19</v>
      </c>
      <c r="N477" s="227" t="s">
        <v>43</v>
      </c>
      <c r="O477" s="85"/>
      <c r="P477" s="228">
        <f>O477*H477</f>
        <v>0</v>
      </c>
      <c r="Q477" s="228">
        <v>0</v>
      </c>
      <c r="R477" s="228">
        <f>Q477*H477</f>
        <v>0</v>
      </c>
      <c r="S477" s="228">
        <v>0</v>
      </c>
      <c r="T477" s="229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0" t="s">
        <v>138</v>
      </c>
      <c r="AT477" s="230" t="s">
        <v>134</v>
      </c>
      <c r="AU477" s="230" t="s">
        <v>82</v>
      </c>
      <c r="AY477" s="18" t="s">
        <v>132</v>
      </c>
      <c r="BE477" s="231">
        <f>IF(N477="základní",J477,0)</f>
        <v>0</v>
      </c>
      <c r="BF477" s="231">
        <f>IF(N477="snížená",J477,0)</f>
        <v>0</v>
      </c>
      <c r="BG477" s="231">
        <f>IF(N477="zákl. přenesená",J477,0)</f>
        <v>0</v>
      </c>
      <c r="BH477" s="231">
        <f>IF(N477="sníž. přenesená",J477,0)</f>
        <v>0</v>
      </c>
      <c r="BI477" s="231">
        <f>IF(N477="nulová",J477,0)</f>
        <v>0</v>
      </c>
      <c r="BJ477" s="18" t="s">
        <v>80</v>
      </c>
      <c r="BK477" s="231">
        <f>ROUND(I477*H477,2)</f>
        <v>0</v>
      </c>
      <c r="BL477" s="18" t="s">
        <v>138</v>
      </c>
      <c r="BM477" s="230" t="s">
        <v>799</v>
      </c>
    </row>
    <row r="478" s="2" customFormat="1">
      <c r="A478" s="39"/>
      <c r="B478" s="40"/>
      <c r="C478" s="41"/>
      <c r="D478" s="232" t="s">
        <v>145</v>
      </c>
      <c r="E478" s="41"/>
      <c r="F478" s="233" t="s">
        <v>800</v>
      </c>
      <c r="G478" s="41"/>
      <c r="H478" s="41"/>
      <c r="I478" s="137"/>
      <c r="J478" s="41"/>
      <c r="K478" s="41"/>
      <c r="L478" s="45"/>
      <c r="M478" s="234"/>
      <c r="N478" s="235"/>
      <c r="O478" s="85"/>
      <c r="P478" s="85"/>
      <c r="Q478" s="85"/>
      <c r="R478" s="85"/>
      <c r="S478" s="85"/>
      <c r="T478" s="86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145</v>
      </c>
      <c r="AU478" s="18" t="s">
        <v>82</v>
      </c>
    </row>
    <row r="479" s="2" customFormat="1" ht="16.5" customHeight="1">
      <c r="A479" s="39"/>
      <c r="B479" s="40"/>
      <c r="C479" s="219" t="s">
        <v>801</v>
      </c>
      <c r="D479" s="219" t="s">
        <v>134</v>
      </c>
      <c r="E479" s="220" t="s">
        <v>802</v>
      </c>
      <c r="F479" s="221" t="s">
        <v>803</v>
      </c>
      <c r="G479" s="222" t="s">
        <v>319</v>
      </c>
      <c r="H479" s="223">
        <v>18</v>
      </c>
      <c r="I479" s="224"/>
      <c r="J479" s="225">
        <f>ROUND(I479*H479,2)</f>
        <v>0</v>
      </c>
      <c r="K479" s="221" t="s">
        <v>143</v>
      </c>
      <c r="L479" s="45"/>
      <c r="M479" s="226" t="s">
        <v>19</v>
      </c>
      <c r="N479" s="227" t="s">
        <v>43</v>
      </c>
      <c r="O479" s="85"/>
      <c r="P479" s="228">
        <f>O479*H479</f>
        <v>0</v>
      </c>
      <c r="Q479" s="228">
        <v>0.00068000000000000005</v>
      </c>
      <c r="R479" s="228">
        <f>Q479*H479</f>
        <v>0.012240000000000001</v>
      </c>
      <c r="S479" s="228">
        <v>0</v>
      </c>
      <c r="T479" s="229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0" t="s">
        <v>138</v>
      </c>
      <c r="AT479" s="230" t="s">
        <v>134</v>
      </c>
      <c r="AU479" s="230" t="s">
        <v>82</v>
      </c>
      <c r="AY479" s="18" t="s">
        <v>132</v>
      </c>
      <c r="BE479" s="231">
        <f>IF(N479="základní",J479,0)</f>
        <v>0</v>
      </c>
      <c r="BF479" s="231">
        <f>IF(N479="snížená",J479,0)</f>
        <v>0</v>
      </c>
      <c r="BG479" s="231">
        <f>IF(N479="zákl. přenesená",J479,0)</f>
        <v>0</v>
      </c>
      <c r="BH479" s="231">
        <f>IF(N479="sníž. přenesená",J479,0)</f>
        <v>0</v>
      </c>
      <c r="BI479" s="231">
        <f>IF(N479="nulová",J479,0)</f>
        <v>0</v>
      </c>
      <c r="BJ479" s="18" t="s">
        <v>80</v>
      </c>
      <c r="BK479" s="231">
        <f>ROUND(I479*H479,2)</f>
        <v>0</v>
      </c>
      <c r="BL479" s="18" t="s">
        <v>138</v>
      </c>
      <c r="BM479" s="230" t="s">
        <v>804</v>
      </c>
    </row>
    <row r="480" s="2" customFormat="1">
      <c r="A480" s="39"/>
      <c r="B480" s="40"/>
      <c r="C480" s="41"/>
      <c r="D480" s="232" t="s">
        <v>145</v>
      </c>
      <c r="E480" s="41"/>
      <c r="F480" s="233" t="s">
        <v>805</v>
      </c>
      <c r="G480" s="41"/>
      <c r="H480" s="41"/>
      <c r="I480" s="137"/>
      <c r="J480" s="41"/>
      <c r="K480" s="41"/>
      <c r="L480" s="45"/>
      <c r="M480" s="234"/>
      <c r="N480" s="235"/>
      <c r="O480" s="85"/>
      <c r="P480" s="85"/>
      <c r="Q480" s="85"/>
      <c r="R480" s="85"/>
      <c r="S480" s="85"/>
      <c r="T480" s="86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145</v>
      </c>
      <c r="AU480" s="18" t="s">
        <v>82</v>
      </c>
    </row>
    <row r="481" s="14" customFormat="1">
      <c r="A481" s="14"/>
      <c r="B481" s="246"/>
      <c r="C481" s="247"/>
      <c r="D481" s="232" t="s">
        <v>147</v>
      </c>
      <c r="E481" s="248" t="s">
        <v>19</v>
      </c>
      <c r="F481" s="249" t="s">
        <v>806</v>
      </c>
      <c r="G481" s="247"/>
      <c r="H481" s="250">
        <v>18</v>
      </c>
      <c r="I481" s="251"/>
      <c r="J481" s="247"/>
      <c r="K481" s="247"/>
      <c r="L481" s="252"/>
      <c r="M481" s="253"/>
      <c r="N481" s="254"/>
      <c r="O481" s="254"/>
      <c r="P481" s="254"/>
      <c r="Q481" s="254"/>
      <c r="R481" s="254"/>
      <c r="S481" s="254"/>
      <c r="T481" s="255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6" t="s">
        <v>147</v>
      </c>
      <c r="AU481" s="256" t="s">
        <v>82</v>
      </c>
      <c r="AV481" s="14" t="s">
        <v>82</v>
      </c>
      <c r="AW481" s="14" t="s">
        <v>33</v>
      </c>
      <c r="AX481" s="14" t="s">
        <v>80</v>
      </c>
      <c r="AY481" s="256" t="s">
        <v>132</v>
      </c>
    </row>
    <row r="482" s="2" customFormat="1" ht="16.5" customHeight="1">
      <c r="A482" s="39"/>
      <c r="B482" s="40"/>
      <c r="C482" s="268" t="s">
        <v>807</v>
      </c>
      <c r="D482" s="268" t="s">
        <v>207</v>
      </c>
      <c r="E482" s="269" t="s">
        <v>808</v>
      </c>
      <c r="F482" s="270" t="s">
        <v>809</v>
      </c>
      <c r="G482" s="271" t="s">
        <v>352</v>
      </c>
      <c r="H482" s="272">
        <v>4.7999999999999998</v>
      </c>
      <c r="I482" s="273"/>
      <c r="J482" s="274">
        <f>ROUND(I482*H482,2)</f>
        <v>0</v>
      </c>
      <c r="K482" s="270" t="s">
        <v>143</v>
      </c>
      <c r="L482" s="275"/>
      <c r="M482" s="276" t="s">
        <v>19</v>
      </c>
      <c r="N482" s="277" t="s">
        <v>43</v>
      </c>
      <c r="O482" s="85"/>
      <c r="P482" s="228">
        <f>O482*H482</f>
        <v>0</v>
      </c>
      <c r="Q482" s="228">
        <v>0.010800000000000001</v>
      </c>
      <c r="R482" s="228">
        <f>Q482*H482</f>
        <v>0.051840000000000004</v>
      </c>
      <c r="S482" s="228">
        <v>0</v>
      </c>
      <c r="T482" s="229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0" t="s">
        <v>180</v>
      </c>
      <c r="AT482" s="230" t="s">
        <v>207</v>
      </c>
      <c r="AU482" s="230" t="s">
        <v>82</v>
      </c>
      <c r="AY482" s="18" t="s">
        <v>132</v>
      </c>
      <c r="BE482" s="231">
        <f>IF(N482="základní",J482,0)</f>
        <v>0</v>
      </c>
      <c r="BF482" s="231">
        <f>IF(N482="snížená",J482,0)</f>
        <v>0</v>
      </c>
      <c r="BG482" s="231">
        <f>IF(N482="zákl. přenesená",J482,0)</f>
        <v>0</v>
      </c>
      <c r="BH482" s="231">
        <f>IF(N482="sníž. přenesená",J482,0)</f>
        <v>0</v>
      </c>
      <c r="BI482" s="231">
        <f>IF(N482="nulová",J482,0)</f>
        <v>0</v>
      </c>
      <c r="BJ482" s="18" t="s">
        <v>80</v>
      </c>
      <c r="BK482" s="231">
        <f>ROUND(I482*H482,2)</f>
        <v>0</v>
      </c>
      <c r="BL482" s="18" t="s">
        <v>138</v>
      </c>
      <c r="BM482" s="230" t="s">
        <v>810</v>
      </c>
    </row>
    <row r="483" s="2" customFormat="1">
      <c r="A483" s="39"/>
      <c r="B483" s="40"/>
      <c r="C483" s="41"/>
      <c r="D483" s="232" t="s">
        <v>145</v>
      </c>
      <c r="E483" s="41"/>
      <c r="F483" s="233" t="s">
        <v>809</v>
      </c>
      <c r="G483" s="41"/>
      <c r="H483" s="41"/>
      <c r="I483" s="137"/>
      <c r="J483" s="41"/>
      <c r="K483" s="41"/>
      <c r="L483" s="45"/>
      <c r="M483" s="234"/>
      <c r="N483" s="235"/>
      <c r="O483" s="85"/>
      <c r="P483" s="85"/>
      <c r="Q483" s="85"/>
      <c r="R483" s="85"/>
      <c r="S483" s="85"/>
      <c r="T483" s="86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145</v>
      </c>
      <c r="AU483" s="18" t="s">
        <v>82</v>
      </c>
    </row>
    <row r="484" s="2" customFormat="1" ht="16.5" customHeight="1">
      <c r="A484" s="39"/>
      <c r="B484" s="40"/>
      <c r="C484" s="268" t="s">
        <v>811</v>
      </c>
      <c r="D484" s="268" t="s">
        <v>207</v>
      </c>
      <c r="E484" s="269" t="s">
        <v>812</v>
      </c>
      <c r="F484" s="270" t="s">
        <v>813</v>
      </c>
      <c r="G484" s="271" t="s">
        <v>319</v>
      </c>
      <c r="H484" s="272">
        <v>18</v>
      </c>
      <c r="I484" s="273"/>
      <c r="J484" s="274">
        <f>ROUND(I484*H484,2)</f>
        <v>0</v>
      </c>
      <c r="K484" s="270" t="s">
        <v>19</v>
      </c>
      <c r="L484" s="275"/>
      <c r="M484" s="276" t="s">
        <v>19</v>
      </c>
      <c r="N484" s="277" t="s">
        <v>43</v>
      </c>
      <c r="O484" s="85"/>
      <c r="P484" s="228">
        <f>O484*H484</f>
        <v>0</v>
      </c>
      <c r="Q484" s="228">
        <v>0.059999999999999998</v>
      </c>
      <c r="R484" s="228">
        <f>Q484*H484</f>
        <v>1.0800000000000001</v>
      </c>
      <c r="S484" s="228">
        <v>0</v>
      </c>
      <c r="T484" s="229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0" t="s">
        <v>180</v>
      </c>
      <c r="AT484" s="230" t="s">
        <v>207</v>
      </c>
      <c r="AU484" s="230" t="s">
        <v>82</v>
      </c>
      <c r="AY484" s="18" t="s">
        <v>132</v>
      </c>
      <c r="BE484" s="231">
        <f>IF(N484="základní",J484,0)</f>
        <v>0</v>
      </c>
      <c r="BF484" s="231">
        <f>IF(N484="snížená",J484,0)</f>
        <v>0</v>
      </c>
      <c r="BG484" s="231">
        <f>IF(N484="zákl. přenesená",J484,0)</f>
        <v>0</v>
      </c>
      <c r="BH484" s="231">
        <f>IF(N484="sníž. přenesená",J484,0)</f>
        <v>0</v>
      </c>
      <c r="BI484" s="231">
        <f>IF(N484="nulová",J484,0)</f>
        <v>0</v>
      </c>
      <c r="BJ484" s="18" t="s">
        <v>80</v>
      </c>
      <c r="BK484" s="231">
        <f>ROUND(I484*H484,2)</f>
        <v>0</v>
      </c>
      <c r="BL484" s="18" t="s">
        <v>138</v>
      </c>
      <c r="BM484" s="230" t="s">
        <v>814</v>
      </c>
    </row>
    <row r="485" s="2" customFormat="1" ht="16.5" customHeight="1">
      <c r="A485" s="39"/>
      <c r="B485" s="40"/>
      <c r="C485" s="219" t="s">
        <v>815</v>
      </c>
      <c r="D485" s="219" t="s">
        <v>134</v>
      </c>
      <c r="E485" s="220" t="s">
        <v>816</v>
      </c>
      <c r="F485" s="221" t="s">
        <v>817</v>
      </c>
      <c r="G485" s="222" t="s">
        <v>222</v>
      </c>
      <c r="H485" s="223">
        <v>4</v>
      </c>
      <c r="I485" s="224"/>
      <c r="J485" s="225">
        <f>ROUND(I485*H485,2)</f>
        <v>0</v>
      </c>
      <c r="K485" s="221" t="s">
        <v>19</v>
      </c>
      <c r="L485" s="45"/>
      <c r="M485" s="226" t="s">
        <v>19</v>
      </c>
      <c r="N485" s="227" t="s">
        <v>43</v>
      </c>
      <c r="O485" s="85"/>
      <c r="P485" s="228">
        <f>O485*H485</f>
        <v>0</v>
      </c>
      <c r="Q485" s="228">
        <v>0.065000000000000002</v>
      </c>
      <c r="R485" s="228">
        <f>Q485*H485</f>
        <v>0.26000000000000001</v>
      </c>
      <c r="S485" s="228">
        <v>0</v>
      </c>
      <c r="T485" s="229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30" t="s">
        <v>138</v>
      </c>
      <c r="AT485" s="230" t="s">
        <v>134</v>
      </c>
      <c r="AU485" s="230" t="s">
        <v>82</v>
      </c>
      <c r="AY485" s="18" t="s">
        <v>132</v>
      </c>
      <c r="BE485" s="231">
        <f>IF(N485="základní",J485,0)</f>
        <v>0</v>
      </c>
      <c r="BF485" s="231">
        <f>IF(N485="snížená",J485,0)</f>
        <v>0</v>
      </c>
      <c r="BG485" s="231">
        <f>IF(N485="zákl. přenesená",J485,0)</f>
        <v>0</v>
      </c>
      <c r="BH485" s="231">
        <f>IF(N485="sníž. přenesená",J485,0)</f>
        <v>0</v>
      </c>
      <c r="BI485" s="231">
        <f>IF(N485="nulová",J485,0)</f>
        <v>0</v>
      </c>
      <c r="BJ485" s="18" t="s">
        <v>80</v>
      </c>
      <c r="BK485" s="231">
        <f>ROUND(I485*H485,2)</f>
        <v>0</v>
      </c>
      <c r="BL485" s="18" t="s">
        <v>138</v>
      </c>
      <c r="BM485" s="230" t="s">
        <v>818</v>
      </c>
    </row>
    <row r="486" s="14" customFormat="1">
      <c r="A486" s="14"/>
      <c r="B486" s="246"/>
      <c r="C486" s="247"/>
      <c r="D486" s="232" t="s">
        <v>147</v>
      </c>
      <c r="E486" s="248" t="s">
        <v>19</v>
      </c>
      <c r="F486" s="249" t="s">
        <v>819</v>
      </c>
      <c r="G486" s="247"/>
      <c r="H486" s="250">
        <v>4</v>
      </c>
      <c r="I486" s="251"/>
      <c r="J486" s="247"/>
      <c r="K486" s="247"/>
      <c r="L486" s="252"/>
      <c r="M486" s="253"/>
      <c r="N486" s="254"/>
      <c r="O486" s="254"/>
      <c r="P486" s="254"/>
      <c r="Q486" s="254"/>
      <c r="R486" s="254"/>
      <c r="S486" s="254"/>
      <c r="T486" s="255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6" t="s">
        <v>147</v>
      </c>
      <c r="AU486" s="256" t="s">
        <v>82</v>
      </c>
      <c r="AV486" s="14" t="s">
        <v>82</v>
      </c>
      <c r="AW486" s="14" t="s">
        <v>33</v>
      </c>
      <c r="AX486" s="14" t="s">
        <v>80</v>
      </c>
      <c r="AY486" s="256" t="s">
        <v>132</v>
      </c>
    </row>
    <row r="487" s="2" customFormat="1" ht="16.5" customHeight="1">
      <c r="A487" s="39"/>
      <c r="B487" s="40"/>
      <c r="C487" s="219" t="s">
        <v>820</v>
      </c>
      <c r="D487" s="219" t="s">
        <v>134</v>
      </c>
      <c r="E487" s="220" t="s">
        <v>821</v>
      </c>
      <c r="F487" s="221" t="s">
        <v>822</v>
      </c>
      <c r="G487" s="222" t="s">
        <v>352</v>
      </c>
      <c r="H487" s="223">
        <v>192</v>
      </c>
      <c r="I487" s="224"/>
      <c r="J487" s="225">
        <f>ROUND(I487*H487,2)</f>
        <v>0</v>
      </c>
      <c r="K487" s="221" t="s">
        <v>19</v>
      </c>
      <c r="L487" s="45"/>
      <c r="M487" s="226" t="s">
        <v>19</v>
      </c>
      <c r="N487" s="227" t="s">
        <v>43</v>
      </c>
      <c r="O487" s="85"/>
      <c r="P487" s="228">
        <f>O487*H487</f>
        <v>0</v>
      </c>
      <c r="Q487" s="228">
        <v>0.001</v>
      </c>
      <c r="R487" s="228">
        <f>Q487*H487</f>
        <v>0.192</v>
      </c>
      <c r="S487" s="228">
        <v>0</v>
      </c>
      <c r="T487" s="229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0" t="s">
        <v>138</v>
      </c>
      <c r="AT487" s="230" t="s">
        <v>134</v>
      </c>
      <c r="AU487" s="230" t="s">
        <v>82</v>
      </c>
      <c r="AY487" s="18" t="s">
        <v>132</v>
      </c>
      <c r="BE487" s="231">
        <f>IF(N487="základní",J487,0)</f>
        <v>0</v>
      </c>
      <c r="BF487" s="231">
        <f>IF(N487="snížená",J487,0)</f>
        <v>0</v>
      </c>
      <c r="BG487" s="231">
        <f>IF(N487="zákl. přenesená",J487,0)</f>
        <v>0</v>
      </c>
      <c r="BH487" s="231">
        <f>IF(N487="sníž. přenesená",J487,0)</f>
        <v>0</v>
      </c>
      <c r="BI487" s="231">
        <f>IF(N487="nulová",J487,0)</f>
        <v>0</v>
      </c>
      <c r="BJ487" s="18" t="s">
        <v>80</v>
      </c>
      <c r="BK487" s="231">
        <f>ROUND(I487*H487,2)</f>
        <v>0</v>
      </c>
      <c r="BL487" s="18" t="s">
        <v>138</v>
      </c>
      <c r="BM487" s="230" t="s">
        <v>823</v>
      </c>
    </row>
    <row r="488" s="2" customFormat="1">
      <c r="A488" s="39"/>
      <c r="B488" s="40"/>
      <c r="C488" s="41"/>
      <c r="D488" s="232" t="s">
        <v>145</v>
      </c>
      <c r="E488" s="41"/>
      <c r="F488" s="233" t="s">
        <v>822</v>
      </c>
      <c r="G488" s="41"/>
      <c r="H488" s="41"/>
      <c r="I488" s="137"/>
      <c r="J488" s="41"/>
      <c r="K488" s="41"/>
      <c r="L488" s="45"/>
      <c r="M488" s="234"/>
      <c r="N488" s="235"/>
      <c r="O488" s="85"/>
      <c r="P488" s="85"/>
      <c r="Q488" s="85"/>
      <c r="R488" s="85"/>
      <c r="S488" s="85"/>
      <c r="T488" s="86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145</v>
      </c>
      <c r="AU488" s="18" t="s">
        <v>82</v>
      </c>
    </row>
    <row r="489" s="14" customFormat="1">
      <c r="A489" s="14"/>
      <c r="B489" s="246"/>
      <c r="C489" s="247"/>
      <c r="D489" s="232" t="s">
        <v>147</v>
      </c>
      <c r="E489" s="248" t="s">
        <v>19</v>
      </c>
      <c r="F489" s="249" t="s">
        <v>824</v>
      </c>
      <c r="G489" s="247"/>
      <c r="H489" s="250">
        <v>192</v>
      </c>
      <c r="I489" s="251"/>
      <c r="J489" s="247"/>
      <c r="K489" s="247"/>
      <c r="L489" s="252"/>
      <c r="M489" s="253"/>
      <c r="N489" s="254"/>
      <c r="O489" s="254"/>
      <c r="P489" s="254"/>
      <c r="Q489" s="254"/>
      <c r="R489" s="254"/>
      <c r="S489" s="254"/>
      <c r="T489" s="255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6" t="s">
        <v>147</v>
      </c>
      <c r="AU489" s="256" t="s">
        <v>82</v>
      </c>
      <c r="AV489" s="14" t="s">
        <v>82</v>
      </c>
      <c r="AW489" s="14" t="s">
        <v>33</v>
      </c>
      <c r="AX489" s="14" t="s">
        <v>80</v>
      </c>
      <c r="AY489" s="256" t="s">
        <v>132</v>
      </c>
    </row>
    <row r="490" s="2" customFormat="1" ht="16.5" customHeight="1">
      <c r="A490" s="39"/>
      <c r="B490" s="40"/>
      <c r="C490" s="219" t="s">
        <v>825</v>
      </c>
      <c r="D490" s="219" t="s">
        <v>134</v>
      </c>
      <c r="E490" s="220" t="s">
        <v>826</v>
      </c>
      <c r="F490" s="221" t="s">
        <v>827</v>
      </c>
      <c r="G490" s="222" t="s">
        <v>201</v>
      </c>
      <c r="H490" s="223">
        <v>1445.1320000000001</v>
      </c>
      <c r="I490" s="224"/>
      <c r="J490" s="225">
        <f>ROUND(I490*H490,2)</f>
        <v>0</v>
      </c>
      <c r="K490" s="221" t="s">
        <v>143</v>
      </c>
      <c r="L490" s="45"/>
      <c r="M490" s="226" t="s">
        <v>19</v>
      </c>
      <c r="N490" s="227" t="s">
        <v>43</v>
      </c>
      <c r="O490" s="85"/>
      <c r="P490" s="228">
        <f>O490*H490</f>
        <v>0</v>
      </c>
      <c r="Q490" s="228">
        <v>0.0013600000000000001</v>
      </c>
      <c r="R490" s="228">
        <f>Q490*H490</f>
        <v>1.9653795200000002</v>
      </c>
      <c r="S490" s="228">
        <v>0</v>
      </c>
      <c r="T490" s="229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30" t="s">
        <v>138</v>
      </c>
      <c r="AT490" s="230" t="s">
        <v>134</v>
      </c>
      <c r="AU490" s="230" t="s">
        <v>82</v>
      </c>
      <c r="AY490" s="18" t="s">
        <v>132</v>
      </c>
      <c r="BE490" s="231">
        <f>IF(N490="základní",J490,0)</f>
        <v>0</v>
      </c>
      <c r="BF490" s="231">
        <f>IF(N490="snížená",J490,0)</f>
        <v>0</v>
      </c>
      <c r="BG490" s="231">
        <f>IF(N490="zákl. přenesená",J490,0)</f>
        <v>0</v>
      </c>
      <c r="BH490" s="231">
        <f>IF(N490="sníž. přenesená",J490,0)</f>
        <v>0</v>
      </c>
      <c r="BI490" s="231">
        <f>IF(N490="nulová",J490,0)</f>
        <v>0</v>
      </c>
      <c r="BJ490" s="18" t="s">
        <v>80</v>
      </c>
      <c r="BK490" s="231">
        <f>ROUND(I490*H490,2)</f>
        <v>0</v>
      </c>
      <c r="BL490" s="18" t="s">
        <v>138</v>
      </c>
      <c r="BM490" s="230" t="s">
        <v>828</v>
      </c>
    </row>
    <row r="491" s="2" customFormat="1">
      <c r="A491" s="39"/>
      <c r="B491" s="40"/>
      <c r="C491" s="41"/>
      <c r="D491" s="232" t="s">
        <v>145</v>
      </c>
      <c r="E491" s="41"/>
      <c r="F491" s="233" t="s">
        <v>829</v>
      </c>
      <c r="G491" s="41"/>
      <c r="H491" s="41"/>
      <c r="I491" s="137"/>
      <c r="J491" s="41"/>
      <c r="K491" s="41"/>
      <c r="L491" s="45"/>
      <c r="M491" s="234"/>
      <c r="N491" s="235"/>
      <c r="O491" s="85"/>
      <c r="P491" s="85"/>
      <c r="Q491" s="85"/>
      <c r="R491" s="85"/>
      <c r="S491" s="85"/>
      <c r="T491" s="86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145</v>
      </c>
      <c r="AU491" s="18" t="s">
        <v>82</v>
      </c>
    </row>
    <row r="492" s="2" customFormat="1" ht="16.5" customHeight="1">
      <c r="A492" s="39"/>
      <c r="B492" s="40"/>
      <c r="C492" s="219" t="s">
        <v>830</v>
      </c>
      <c r="D492" s="219" t="s">
        <v>134</v>
      </c>
      <c r="E492" s="220" t="s">
        <v>831</v>
      </c>
      <c r="F492" s="221" t="s">
        <v>822</v>
      </c>
      <c r="G492" s="222" t="s">
        <v>201</v>
      </c>
      <c r="H492" s="223">
        <v>192</v>
      </c>
      <c r="I492" s="224"/>
      <c r="J492" s="225">
        <f>ROUND(I492*H492,2)</f>
        <v>0</v>
      </c>
      <c r="K492" s="221" t="s">
        <v>19</v>
      </c>
      <c r="L492" s="45"/>
      <c r="M492" s="226" t="s">
        <v>19</v>
      </c>
      <c r="N492" s="227" t="s">
        <v>43</v>
      </c>
      <c r="O492" s="85"/>
      <c r="P492" s="228">
        <f>O492*H492</f>
        <v>0</v>
      </c>
      <c r="Q492" s="228">
        <v>0.0050000000000000001</v>
      </c>
      <c r="R492" s="228">
        <f>Q492*H492</f>
        <v>0.95999999999999996</v>
      </c>
      <c r="S492" s="228">
        <v>0</v>
      </c>
      <c r="T492" s="229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30" t="s">
        <v>138</v>
      </c>
      <c r="AT492" s="230" t="s">
        <v>134</v>
      </c>
      <c r="AU492" s="230" t="s">
        <v>82</v>
      </c>
      <c r="AY492" s="18" t="s">
        <v>132</v>
      </c>
      <c r="BE492" s="231">
        <f>IF(N492="základní",J492,0)</f>
        <v>0</v>
      </c>
      <c r="BF492" s="231">
        <f>IF(N492="snížená",J492,0)</f>
        <v>0</v>
      </c>
      <c r="BG492" s="231">
        <f>IF(N492="zákl. přenesená",J492,0)</f>
        <v>0</v>
      </c>
      <c r="BH492" s="231">
        <f>IF(N492="sníž. přenesená",J492,0)</f>
        <v>0</v>
      </c>
      <c r="BI492" s="231">
        <f>IF(N492="nulová",J492,0)</f>
        <v>0</v>
      </c>
      <c r="BJ492" s="18" t="s">
        <v>80</v>
      </c>
      <c r="BK492" s="231">
        <f>ROUND(I492*H492,2)</f>
        <v>0</v>
      </c>
      <c r="BL492" s="18" t="s">
        <v>138</v>
      </c>
      <c r="BM492" s="230" t="s">
        <v>832</v>
      </c>
    </row>
    <row r="493" s="2" customFormat="1">
      <c r="A493" s="39"/>
      <c r="B493" s="40"/>
      <c r="C493" s="41"/>
      <c r="D493" s="232" t="s">
        <v>145</v>
      </c>
      <c r="E493" s="41"/>
      <c r="F493" s="233" t="s">
        <v>822</v>
      </c>
      <c r="G493" s="41"/>
      <c r="H493" s="41"/>
      <c r="I493" s="137"/>
      <c r="J493" s="41"/>
      <c r="K493" s="41"/>
      <c r="L493" s="45"/>
      <c r="M493" s="234"/>
      <c r="N493" s="235"/>
      <c r="O493" s="85"/>
      <c r="P493" s="85"/>
      <c r="Q493" s="85"/>
      <c r="R493" s="85"/>
      <c r="S493" s="85"/>
      <c r="T493" s="86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145</v>
      </c>
      <c r="AU493" s="18" t="s">
        <v>82</v>
      </c>
    </row>
    <row r="494" s="14" customFormat="1">
      <c r="A494" s="14"/>
      <c r="B494" s="246"/>
      <c r="C494" s="247"/>
      <c r="D494" s="232" t="s">
        <v>147</v>
      </c>
      <c r="E494" s="248" t="s">
        <v>19</v>
      </c>
      <c r="F494" s="249" t="s">
        <v>824</v>
      </c>
      <c r="G494" s="247"/>
      <c r="H494" s="250">
        <v>192</v>
      </c>
      <c r="I494" s="251"/>
      <c r="J494" s="247"/>
      <c r="K494" s="247"/>
      <c r="L494" s="252"/>
      <c r="M494" s="253"/>
      <c r="N494" s="254"/>
      <c r="O494" s="254"/>
      <c r="P494" s="254"/>
      <c r="Q494" s="254"/>
      <c r="R494" s="254"/>
      <c r="S494" s="254"/>
      <c r="T494" s="255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6" t="s">
        <v>147</v>
      </c>
      <c r="AU494" s="256" t="s">
        <v>82</v>
      </c>
      <c r="AV494" s="14" t="s">
        <v>82</v>
      </c>
      <c r="AW494" s="14" t="s">
        <v>33</v>
      </c>
      <c r="AX494" s="14" t="s">
        <v>80</v>
      </c>
      <c r="AY494" s="256" t="s">
        <v>132</v>
      </c>
    </row>
    <row r="495" s="2" customFormat="1" ht="16.5" customHeight="1">
      <c r="A495" s="39"/>
      <c r="B495" s="40"/>
      <c r="C495" s="268" t="s">
        <v>833</v>
      </c>
      <c r="D495" s="268" t="s">
        <v>207</v>
      </c>
      <c r="E495" s="269" t="s">
        <v>834</v>
      </c>
      <c r="F495" s="270" t="s">
        <v>835</v>
      </c>
      <c r="G495" s="271" t="s">
        <v>352</v>
      </c>
      <c r="H495" s="272">
        <v>4.7999999999999998</v>
      </c>
      <c r="I495" s="273"/>
      <c r="J495" s="274">
        <f>ROUND(I495*H495,2)</f>
        <v>0</v>
      </c>
      <c r="K495" s="270" t="s">
        <v>143</v>
      </c>
      <c r="L495" s="275"/>
      <c r="M495" s="276" t="s">
        <v>19</v>
      </c>
      <c r="N495" s="277" t="s">
        <v>43</v>
      </c>
      <c r="O495" s="85"/>
      <c r="P495" s="228">
        <f>O495*H495</f>
        <v>0</v>
      </c>
      <c r="Q495" s="228">
        <v>0.0275</v>
      </c>
      <c r="R495" s="228">
        <f>Q495*H495</f>
        <v>0.13200000000000001</v>
      </c>
      <c r="S495" s="228">
        <v>0</v>
      </c>
      <c r="T495" s="229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30" t="s">
        <v>180</v>
      </c>
      <c r="AT495" s="230" t="s">
        <v>207</v>
      </c>
      <c r="AU495" s="230" t="s">
        <v>82</v>
      </c>
      <c r="AY495" s="18" t="s">
        <v>132</v>
      </c>
      <c r="BE495" s="231">
        <f>IF(N495="základní",J495,0)</f>
        <v>0</v>
      </c>
      <c r="BF495" s="231">
        <f>IF(N495="snížená",J495,0)</f>
        <v>0</v>
      </c>
      <c r="BG495" s="231">
        <f>IF(N495="zákl. přenesená",J495,0)</f>
        <v>0</v>
      </c>
      <c r="BH495" s="231">
        <f>IF(N495="sníž. přenesená",J495,0)</f>
        <v>0</v>
      </c>
      <c r="BI495" s="231">
        <f>IF(N495="nulová",J495,0)</f>
        <v>0</v>
      </c>
      <c r="BJ495" s="18" t="s">
        <v>80</v>
      </c>
      <c r="BK495" s="231">
        <f>ROUND(I495*H495,2)</f>
        <v>0</v>
      </c>
      <c r="BL495" s="18" t="s">
        <v>138</v>
      </c>
      <c r="BM495" s="230" t="s">
        <v>836</v>
      </c>
    </row>
    <row r="496" s="2" customFormat="1">
      <c r="A496" s="39"/>
      <c r="B496" s="40"/>
      <c r="C496" s="41"/>
      <c r="D496" s="232" t="s">
        <v>145</v>
      </c>
      <c r="E496" s="41"/>
      <c r="F496" s="233" t="s">
        <v>835</v>
      </c>
      <c r="G496" s="41"/>
      <c r="H496" s="41"/>
      <c r="I496" s="137"/>
      <c r="J496" s="41"/>
      <c r="K496" s="41"/>
      <c r="L496" s="45"/>
      <c r="M496" s="234"/>
      <c r="N496" s="235"/>
      <c r="O496" s="85"/>
      <c r="P496" s="85"/>
      <c r="Q496" s="85"/>
      <c r="R496" s="85"/>
      <c r="S496" s="85"/>
      <c r="T496" s="86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145</v>
      </c>
      <c r="AU496" s="18" t="s">
        <v>82</v>
      </c>
    </row>
    <row r="497" s="2" customFormat="1" ht="16.5" customHeight="1">
      <c r="A497" s="39"/>
      <c r="B497" s="40"/>
      <c r="C497" s="219" t="s">
        <v>837</v>
      </c>
      <c r="D497" s="219" t="s">
        <v>134</v>
      </c>
      <c r="E497" s="220" t="s">
        <v>838</v>
      </c>
      <c r="F497" s="221" t="s">
        <v>839</v>
      </c>
      <c r="G497" s="222" t="s">
        <v>194</v>
      </c>
      <c r="H497" s="223">
        <v>20.585000000000001</v>
      </c>
      <c r="I497" s="224"/>
      <c r="J497" s="225">
        <f>ROUND(I497*H497,2)</f>
        <v>0</v>
      </c>
      <c r="K497" s="221" t="s">
        <v>143</v>
      </c>
      <c r="L497" s="45"/>
      <c r="M497" s="226" t="s">
        <v>19</v>
      </c>
      <c r="N497" s="227" t="s">
        <v>43</v>
      </c>
      <c r="O497" s="85"/>
      <c r="P497" s="228">
        <f>O497*H497</f>
        <v>0</v>
      </c>
      <c r="Q497" s="228">
        <v>0</v>
      </c>
      <c r="R497" s="228">
        <f>Q497*H497</f>
        <v>0</v>
      </c>
      <c r="S497" s="228">
        <v>0</v>
      </c>
      <c r="T497" s="229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0" t="s">
        <v>138</v>
      </c>
      <c r="AT497" s="230" t="s">
        <v>134</v>
      </c>
      <c r="AU497" s="230" t="s">
        <v>82</v>
      </c>
      <c r="AY497" s="18" t="s">
        <v>132</v>
      </c>
      <c r="BE497" s="231">
        <f>IF(N497="základní",J497,0)</f>
        <v>0</v>
      </c>
      <c r="BF497" s="231">
        <f>IF(N497="snížená",J497,0)</f>
        <v>0</v>
      </c>
      <c r="BG497" s="231">
        <f>IF(N497="zákl. přenesená",J497,0)</f>
        <v>0</v>
      </c>
      <c r="BH497" s="231">
        <f>IF(N497="sníž. přenesená",J497,0)</f>
        <v>0</v>
      </c>
      <c r="BI497" s="231">
        <f>IF(N497="nulová",J497,0)</f>
        <v>0</v>
      </c>
      <c r="BJ497" s="18" t="s">
        <v>80</v>
      </c>
      <c r="BK497" s="231">
        <f>ROUND(I497*H497,2)</f>
        <v>0</v>
      </c>
      <c r="BL497" s="18" t="s">
        <v>138</v>
      </c>
      <c r="BM497" s="230" t="s">
        <v>840</v>
      </c>
    </row>
    <row r="498" s="2" customFormat="1">
      <c r="A498" s="39"/>
      <c r="B498" s="40"/>
      <c r="C498" s="41"/>
      <c r="D498" s="232" t="s">
        <v>145</v>
      </c>
      <c r="E498" s="41"/>
      <c r="F498" s="233" t="s">
        <v>841</v>
      </c>
      <c r="G498" s="41"/>
      <c r="H498" s="41"/>
      <c r="I498" s="137"/>
      <c r="J498" s="41"/>
      <c r="K498" s="41"/>
      <c r="L498" s="45"/>
      <c r="M498" s="234"/>
      <c r="N498" s="235"/>
      <c r="O498" s="85"/>
      <c r="P498" s="85"/>
      <c r="Q498" s="85"/>
      <c r="R498" s="85"/>
      <c r="S498" s="85"/>
      <c r="T498" s="86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145</v>
      </c>
      <c r="AU498" s="18" t="s">
        <v>82</v>
      </c>
    </row>
    <row r="499" s="12" customFormat="1" ht="22.8" customHeight="1">
      <c r="A499" s="12"/>
      <c r="B499" s="203"/>
      <c r="C499" s="204"/>
      <c r="D499" s="205" t="s">
        <v>71</v>
      </c>
      <c r="E499" s="217" t="s">
        <v>842</v>
      </c>
      <c r="F499" s="217" t="s">
        <v>843</v>
      </c>
      <c r="G499" s="204"/>
      <c r="H499" s="204"/>
      <c r="I499" s="207"/>
      <c r="J499" s="218">
        <f>BK499</f>
        <v>0</v>
      </c>
      <c r="K499" s="204"/>
      <c r="L499" s="209"/>
      <c r="M499" s="210"/>
      <c r="N499" s="211"/>
      <c r="O499" s="211"/>
      <c r="P499" s="212">
        <f>SUM(P500:P508)</f>
        <v>0</v>
      </c>
      <c r="Q499" s="211"/>
      <c r="R499" s="212">
        <f>SUM(R500:R508)</f>
        <v>1.0716000000000001</v>
      </c>
      <c r="S499" s="211"/>
      <c r="T499" s="213">
        <f>SUM(T500:T508)</f>
        <v>0</v>
      </c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R499" s="214" t="s">
        <v>80</v>
      </c>
      <c r="AT499" s="215" t="s">
        <v>71</v>
      </c>
      <c r="AU499" s="215" t="s">
        <v>80</v>
      </c>
      <c r="AY499" s="214" t="s">
        <v>132</v>
      </c>
      <c r="BK499" s="216">
        <f>SUM(BK500:BK508)</f>
        <v>0</v>
      </c>
    </row>
    <row r="500" s="2" customFormat="1" ht="16.5" customHeight="1">
      <c r="A500" s="39"/>
      <c r="B500" s="40"/>
      <c r="C500" s="219" t="s">
        <v>844</v>
      </c>
      <c r="D500" s="219" t="s">
        <v>134</v>
      </c>
      <c r="E500" s="220" t="s">
        <v>845</v>
      </c>
      <c r="F500" s="221" t="s">
        <v>846</v>
      </c>
      <c r="G500" s="222" t="s">
        <v>352</v>
      </c>
      <c r="H500" s="223">
        <v>73</v>
      </c>
      <c r="I500" s="224"/>
      <c r="J500" s="225">
        <f>ROUND(I500*H500,2)</f>
        <v>0</v>
      </c>
      <c r="K500" s="221" t="s">
        <v>19</v>
      </c>
      <c r="L500" s="45"/>
      <c r="M500" s="226" t="s">
        <v>19</v>
      </c>
      <c r="N500" s="227" t="s">
        <v>43</v>
      </c>
      <c r="O500" s="85"/>
      <c r="P500" s="228">
        <f>O500*H500</f>
        <v>0</v>
      </c>
      <c r="Q500" s="228">
        <v>0</v>
      </c>
      <c r="R500" s="228">
        <f>Q500*H500</f>
        <v>0</v>
      </c>
      <c r="S500" s="228">
        <v>0</v>
      </c>
      <c r="T500" s="229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30" t="s">
        <v>138</v>
      </c>
      <c r="AT500" s="230" t="s">
        <v>134</v>
      </c>
      <c r="AU500" s="230" t="s">
        <v>82</v>
      </c>
      <c r="AY500" s="18" t="s">
        <v>132</v>
      </c>
      <c r="BE500" s="231">
        <f>IF(N500="základní",J500,0)</f>
        <v>0</v>
      </c>
      <c r="BF500" s="231">
        <f>IF(N500="snížená",J500,0)</f>
        <v>0</v>
      </c>
      <c r="BG500" s="231">
        <f>IF(N500="zákl. přenesená",J500,0)</f>
        <v>0</v>
      </c>
      <c r="BH500" s="231">
        <f>IF(N500="sníž. přenesená",J500,0)</f>
        <v>0</v>
      </c>
      <c r="BI500" s="231">
        <f>IF(N500="nulová",J500,0)</f>
        <v>0</v>
      </c>
      <c r="BJ500" s="18" t="s">
        <v>80</v>
      </c>
      <c r="BK500" s="231">
        <f>ROUND(I500*H500,2)</f>
        <v>0</v>
      </c>
      <c r="BL500" s="18" t="s">
        <v>138</v>
      </c>
      <c r="BM500" s="230" t="s">
        <v>847</v>
      </c>
    </row>
    <row r="501" s="2" customFormat="1" ht="16.5" customHeight="1">
      <c r="A501" s="39"/>
      <c r="B501" s="40"/>
      <c r="C501" s="219" t="s">
        <v>848</v>
      </c>
      <c r="D501" s="219" t="s">
        <v>134</v>
      </c>
      <c r="E501" s="220" t="s">
        <v>849</v>
      </c>
      <c r="F501" s="221" t="s">
        <v>850</v>
      </c>
      <c r="G501" s="222" t="s">
        <v>352</v>
      </c>
      <c r="H501" s="223">
        <v>65</v>
      </c>
      <c r="I501" s="224"/>
      <c r="J501" s="225">
        <f>ROUND(I501*H501,2)</f>
        <v>0</v>
      </c>
      <c r="K501" s="221" t="s">
        <v>19</v>
      </c>
      <c r="L501" s="45"/>
      <c r="M501" s="226" t="s">
        <v>19</v>
      </c>
      <c r="N501" s="227" t="s">
        <v>43</v>
      </c>
      <c r="O501" s="85"/>
      <c r="P501" s="228">
        <f>O501*H501</f>
        <v>0</v>
      </c>
      <c r="Q501" s="228">
        <v>0</v>
      </c>
      <c r="R501" s="228">
        <f>Q501*H501</f>
        <v>0</v>
      </c>
      <c r="S501" s="228">
        <v>0</v>
      </c>
      <c r="T501" s="229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30" t="s">
        <v>138</v>
      </c>
      <c r="AT501" s="230" t="s">
        <v>134</v>
      </c>
      <c r="AU501" s="230" t="s">
        <v>82</v>
      </c>
      <c r="AY501" s="18" t="s">
        <v>132</v>
      </c>
      <c r="BE501" s="231">
        <f>IF(N501="základní",J501,0)</f>
        <v>0</v>
      </c>
      <c r="BF501" s="231">
        <f>IF(N501="snížená",J501,0)</f>
        <v>0</v>
      </c>
      <c r="BG501" s="231">
        <f>IF(N501="zákl. přenesená",J501,0)</f>
        <v>0</v>
      </c>
      <c r="BH501" s="231">
        <f>IF(N501="sníž. přenesená",J501,0)</f>
        <v>0</v>
      </c>
      <c r="BI501" s="231">
        <f>IF(N501="nulová",J501,0)</f>
        <v>0</v>
      </c>
      <c r="BJ501" s="18" t="s">
        <v>80</v>
      </c>
      <c r="BK501" s="231">
        <f>ROUND(I501*H501,2)</f>
        <v>0</v>
      </c>
      <c r="BL501" s="18" t="s">
        <v>138</v>
      </c>
      <c r="BM501" s="230" t="s">
        <v>851</v>
      </c>
    </row>
    <row r="502" s="2" customFormat="1" ht="16.5" customHeight="1">
      <c r="A502" s="39"/>
      <c r="B502" s="40"/>
      <c r="C502" s="219" t="s">
        <v>852</v>
      </c>
      <c r="D502" s="219" t="s">
        <v>134</v>
      </c>
      <c r="E502" s="220" t="s">
        <v>853</v>
      </c>
      <c r="F502" s="221" t="s">
        <v>854</v>
      </c>
      <c r="G502" s="222" t="s">
        <v>222</v>
      </c>
      <c r="H502" s="223">
        <v>6</v>
      </c>
      <c r="I502" s="224"/>
      <c r="J502" s="225">
        <f>ROUND(I502*H502,2)</f>
        <v>0</v>
      </c>
      <c r="K502" s="221" t="s">
        <v>19</v>
      </c>
      <c r="L502" s="45"/>
      <c r="M502" s="226" t="s">
        <v>19</v>
      </c>
      <c r="N502" s="227" t="s">
        <v>43</v>
      </c>
      <c r="O502" s="85"/>
      <c r="P502" s="228">
        <f>O502*H502</f>
        <v>0</v>
      </c>
      <c r="Q502" s="228">
        <v>0</v>
      </c>
      <c r="R502" s="228">
        <f>Q502*H502</f>
        <v>0</v>
      </c>
      <c r="S502" s="228">
        <v>0</v>
      </c>
      <c r="T502" s="229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0" t="s">
        <v>138</v>
      </c>
      <c r="AT502" s="230" t="s">
        <v>134</v>
      </c>
      <c r="AU502" s="230" t="s">
        <v>82</v>
      </c>
      <c r="AY502" s="18" t="s">
        <v>132</v>
      </c>
      <c r="BE502" s="231">
        <f>IF(N502="základní",J502,0)</f>
        <v>0</v>
      </c>
      <c r="BF502" s="231">
        <f>IF(N502="snížená",J502,0)</f>
        <v>0</v>
      </c>
      <c r="BG502" s="231">
        <f>IF(N502="zákl. přenesená",J502,0)</f>
        <v>0</v>
      </c>
      <c r="BH502" s="231">
        <f>IF(N502="sníž. přenesená",J502,0)</f>
        <v>0</v>
      </c>
      <c r="BI502" s="231">
        <f>IF(N502="nulová",J502,0)</f>
        <v>0</v>
      </c>
      <c r="BJ502" s="18" t="s">
        <v>80</v>
      </c>
      <c r="BK502" s="231">
        <f>ROUND(I502*H502,2)</f>
        <v>0</v>
      </c>
      <c r="BL502" s="18" t="s">
        <v>138</v>
      </c>
      <c r="BM502" s="230" t="s">
        <v>855</v>
      </c>
    </row>
    <row r="503" s="2" customFormat="1" ht="16.5" customHeight="1">
      <c r="A503" s="39"/>
      <c r="B503" s="40"/>
      <c r="C503" s="219" t="s">
        <v>856</v>
      </c>
      <c r="D503" s="219" t="s">
        <v>134</v>
      </c>
      <c r="E503" s="220" t="s">
        <v>857</v>
      </c>
      <c r="F503" s="221" t="s">
        <v>858</v>
      </c>
      <c r="G503" s="222" t="s">
        <v>319</v>
      </c>
      <c r="H503" s="223">
        <v>2</v>
      </c>
      <c r="I503" s="224"/>
      <c r="J503" s="225">
        <f>ROUND(I503*H503,2)</f>
        <v>0</v>
      </c>
      <c r="K503" s="221" t="s">
        <v>143</v>
      </c>
      <c r="L503" s="45"/>
      <c r="M503" s="226" t="s">
        <v>19</v>
      </c>
      <c r="N503" s="227" t="s">
        <v>43</v>
      </c>
      <c r="O503" s="85"/>
      <c r="P503" s="228">
        <f>O503*H503</f>
        <v>0</v>
      </c>
      <c r="Q503" s="228">
        <v>0.42080000000000001</v>
      </c>
      <c r="R503" s="228">
        <f>Q503*H503</f>
        <v>0.84160000000000001</v>
      </c>
      <c r="S503" s="228">
        <v>0</v>
      </c>
      <c r="T503" s="229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30" t="s">
        <v>138</v>
      </c>
      <c r="AT503" s="230" t="s">
        <v>134</v>
      </c>
      <c r="AU503" s="230" t="s">
        <v>82</v>
      </c>
      <c r="AY503" s="18" t="s">
        <v>132</v>
      </c>
      <c r="BE503" s="231">
        <f>IF(N503="základní",J503,0)</f>
        <v>0</v>
      </c>
      <c r="BF503" s="231">
        <f>IF(N503="snížená",J503,0)</f>
        <v>0</v>
      </c>
      <c r="BG503" s="231">
        <f>IF(N503="zákl. přenesená",J503,0)</f>
        <v>0</v>
      </c>
      <c r="BH503" s="231">
        <f>IF(N503="sníž. přenesená",J503,0)</f>
        <v>0</v>
      </c>
      <c r="BI503" s="231">
        <f>IF(N503="nulová",J503,0)</f>
        <v>0</v>
      </c>
      <c r="BJ503" s="18" t="s">
        <v>80</v>
      </c>
      <c r="BK503" s="231">
        <f>ROUND(I503*H503,2)</f>
        <v>0</v>
      </c>
      <c r="BL503" s="18" t="s">
        <v>138</v>
      </c>
      <c r="BM503" s="230" t="s">
        <v>859</v>
      </c>
    </row>
    <row r="504" s="2" customFormat="1">
      <c r="A504" s="39"/>
      <c r="B504" s="40"/>
      <c r="C504" s="41"/>
      <c r="D504" s="232" t="s">
        <v>145</v>
      </c>
      <c r="E504" s="41"/>
      <c r="F504" s="233" t="s">
        <v>858</v>
      </c>
      <c r="G504" s="41"/>
      <c r="H504" s="41"/>
      <c r="I504" s="137"/>
      <c r="J504" s="41"/>
      <c r="K504" s="41"/>
      <c r="L504" s="45"/>
      <c r="M504" s="234"/>
      <c r="N504" s="235"/>
      <c r="O504" s="85"/>
      <c r="P504" s="85"/>
      <c r="Q504" s="85"/>
      <c r="R504" s="85"/>
      <c r="S504" s="85"/>
      <c r="T504" s="86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145</v>
      </c>
      <c r="AU504" s="18" t="s">
        <v>82</v>
      </c>
    </row>
    <row r="505" s="2" customFormat="1" ht="16.5" customHeight="1">
      <c r="A505" s="39"/>
      <c r="B505" s="40"/>
      <c r="C505" s="268" t="s">
        <v>860</v>
      </c>
      <c r="D505" s="268" t="s">
        <v>207</v>
      </c>
      <c r="E505" s="269" t="s">
        <v>861</v>
      </c>
      <c r="F505" s="270" t="s">
        <v>862</v>
      </c>
      <c r="G505" s="271" t="s">
        <v>222</v>
      </c>
      <c r="H505" s="272">
        <v>2</v>
      </c>
      <c r="I505" s="273"/>
      <c r="J505" s="274">
        <f>ROUND(I505*H505,2)</f>
        <v>0</v>
      </c>
      <c r="K505" s="270" t="s">
        <v>19</v>
      </c>
      <c r="L505" s="275"/>
      <c r="M505" s="276" t="s">
        <v>19</v>
      </c>
      <c r="N505" s="277" t="s">
        <v>43</v>
      </c>
      <c r="O505" s="85"/>
      <c r="P505" s="228">
        <f>O505*H505</f>
        <v>0</v>
      </c>
      <c r="Q505" s="228">
        <v>0.11500000000000001</v>
      </c>
      <c r="R505" s="228">
        <f>Q505*H505</f>
        <v>0.23000000000000001</v>
      </c>
      <c r="S505" s="228">
        <v>0</v>
      </c>
      <c r="T505" s="229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30" t="s">
        <v>180</v>
      </c>
      <c r="AT505" s="230" t="s">
        <v>207</v>
      </c>
      <c r="AU505" s="230" t="s">
        <v>82</v>
      </c>
      <c r="AY505" s="18" t="s">
        <v>132</v>
      </c>
      <c r="BE505" s="231">
        <f>IF(N505="základní",J505,0)</f>
        <v>0</v>
      </c>
      <c r="BF505" s="231">
        <f>IF(N505="snížená",J505,0)</f>
        <v>0</v>
      </c>
      <c r="BG505" s="231">
        <f>IF(N505="zákl. přenesená",J505,0)</f>
        <v>0</v>
      </c>
      <c r="BH505" s="231">
        <f>IF(N505="sníž. přenesená",J505,0)</f>
        <v>0</v>
      </c>
      <c r="BI505" s="231">
        <f>IF(N505="nulová",J505,0)</f>
        <v>0</v>
      </c>
      <c r="BJ505" s="18" t="s">
        <v>80</v>
      </c>
      <c r="BK505" s="231">
        <f>ROUND(I505*H505,2)</f>
        <v>0</v>
      </c>
      <c r="BL505" s="18" t="s">
        <v>138</v>
      </c>
      <c r="BM505" s="230" t="s">
        <v>863</v>
      </c>
    </row>
    <row r="506" s="2" customFormat="1">
      <c r="A506" s="39"/>
      <c r="B506" s="40"/>
      <c r="C506" s="41"/>
      <c r="D506" s="232" t="s">
        <v>332</v>
      </c>
      <c r="E506" s="41"/>
      <c r="F506" s="278" t="s">
        <v>864</v>
      </c>
      <c r="G506" s="41"/>
      <c r="H506" s="41"/>
      <c r="I506" s="137"/>
      <c r="J506" s="41"/>
      <c r="K506" s="41"/>
      <c r="L506" s="45"/>
      <c r="M506" s="234"/>
      <c r="N506" s="235"/>
      <c r="O506" s="85"/>
      <c r="P506" s="85"/>
      <c r="Q506" s="85"/>
      <c r="R506" s="85"/>
      <c r="S506" s="85"/>
      <c r="T506" s="86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332</v>
      </c>
      <c r="AU506" s="18" t="s">
        <v>82</v>
      </c>
    </row>
    <row r="507" s="2" customFormat="1" ht="16.5" customHeight="1">
      <c r="A507" s="39"/>
      <c r="B507" s="40"/>
      <c r="C507" s="219" t="s">
        <v>865</v>
      </c>
      <c r="D507" s="219" t="s">
        <v>134</v>
      </c>
      <c r="E507" s="220" t="s">
        <v>866</v>
      </c>
      <c r="F507" s="221" t="s">
        <v>867</v>
      </c>
      <c r="G507" s="222" t="s">
        <v>194</v>
      </c>
      <c r="H507" s="223">
        <v>1.0720000000000001</v>
      </c>
      <c r="I507" s="224"/>
      <c r="J507" s="225">
        <f>ROUND(I507*H507,2)</f>
        <v>0</v>
      </c>
      <c r="K507" s="221" t="s">
        <v>143</v>
      </c>
      <c r="L507" s="45"/>
      <c r="M507" s="226" t="s">
        <v>19</v>
      </c>
      <c r="N507" s="227" t="s">
        <v>43</v>
      </c>
      <c r="O507" s="85"/>
      <c r="P507" s="228">
        <f>O507*H507</f>
        <v>0</v>
      </c>
      <c r="Q507" s="228">
        <v>0</v>
      </c>
      <c r="R507" s="228">
        <f>Q507*H507</f>
        <v>0</v>
      </c>
      <c r="S507" s="228">
        <v>0</v>
      </c>
      <c r="T507" s="229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30" t="s">
        <v>138</v>
      </c>
      <c r="AT507" s="230" t="s">
        <v>134</v>
      </c>
      <c r="AU507" s="230" t="s">
        <v>82</v>
      </c>
      <c r="AY507" s="18" t="s">
        <v>132</v>
      </c>
      <c r="BE507" s="231">
        <f>IF(N507="základní",J507,0)</f>
        <v>0</v>
      </c>
      <c r="BF507" s="231">
        <f>IF(N507="snížená",J507,0)</f>
        <v>0</v>
      </c>
      <c r="BG507" s="231">
        <f>IF(N507="zákl. přenesená",J507,0)</f>
        <v>0</v>
      </c>
      <c r="BH507" s="231">
        <f>IF(N507="sníž. přenesená",J507,0)</f>
        <v>0</v>
      </c>
      <c r="BI507" s="231">
        <f>IF(N507="nulová",J507,0)</f>
        <v>0</v>
      </c>
      <c r="BJ507" s="18" t="s">
        <v>80</v>
      </c>
      <c r="BK507" s="231">
        <f>ROUND(I507*H507,2)</f>
        <v>0</v>
      </c>
      <c r="BL507" s="18" t="s">
        <v>138</v>
      </c>
      <c r="BM507" s="230" t="s">
        <v>868</v>
      </c>
    </row>
    <row r="508" s="2" customFormat="1">
      <c r="A508" s="39"/>
      <c r="B508" s="40"/>
      <c r="C508" s="41"/>
      <c r="D508" s="232" t="s">
        <v>145</v>
      </c>
      <c r="E508" s="41"/>
      <c r="F508" s="233" t="s">
        <v>869</v>
      </c>
      <c r="G508" s="41"/>
      <c r="H508" s="41"/>
      <c r="I508" s="137"/>
      <c r="J508" s="41"/>
      <c r="K508" s="41"/>
      <c r="L508" s="45"/>
      <c r="M508" s="234"/>
      <c r="N508" s="235"/>
      <c r="O508" s="85"/>
      <c r="P508" s="85"/>
      <c r="Q508" s="85"/>
      <c r="R508" s="85"/>
      <c r="S508" s="85"/>
      <c r="T508" s="86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145</v>
      </c>
      <c r="AU508" s="18" t="s">
        <v>82</v>
      </c>
    </row>
    <row r="509" s="12" customFormat="1" ht="22.8" customHeight="1">
      <c r="A509" s="12"/>
      <c r="B509" s="203"/>
      <c r="C509" s="204"/>
      <c r="D509" s="205" t="s">
        <v>71</v>
      </c>
      <c r="E509" s="217" t="s">
        <v>870</v>
      </c>
      <c r="F509" s="217" t="s">
        <v>871</v>
      </c>
      <c r="G509" s="204"/>
      <c r="H509" s="204"/>
      <c r="I509" s="207"/>
      <c r="J509" s="218">
        <f>BK509</f>
        <v>0</v>
      </c>
      <c r="K509" s="204"/>
      <c r="L509" s="209"/>
      <c r="M509" s="210"/>
      <c r="N509" s="211"/>
      <c r="O509" s="211"/>
      <c r="P509" s="212">
        <f>SUM(P510:P572)</f>
        <v>0</v>
      </c>
      <c r="Q509" s="211"/>
      <c r="R509" s="212">
        <f>SUM(R510:R572)</f>
        <v>0.27081</v>
      </c>
      <c r="S509" s="211"/>
      <c r="T509" s="213">
        <f>SUM(T510:T572)</f>
        <v>22.302</v>
      </c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R509" s="214" t="s">
        <v>80</v>
      </c>
      <c r="AT509" s="215" t="s">
        <v>71</v>
      </c>
      <c r="AU509" s="215" t="s">
        <v>80</v>
      </c>
      <c r="AY509" s="214" t="s">
        <v>132</v>
      </c>
      <c r="BK509" s="216">
        <f>SUM(BK510:BK572)</f>
        <v>0</v>
      </c>
    </row>
    <row r="510" s="2" customFormat="1" ht="16.5" customHeight="1">
      <c r="A510" s="39"/>
      <c r="B510" s="40"/>
      <c r="C510" s="219" t="s">
        <v>872</v>
      </c>
      <c r="D510" s="219" t="s">
        <v>134</v>
      </c>
      <c r="E510" s="220" t="s">
        <v>873</v>
      </c>
      <c r="F510" s="221" t="s">
        <v>874</v>
      </c>
      <c r="G510" s="222" t="s">
        <v>142</v>
      </c>
      <c r="H510" s="223">
        <v>147.5</v>
      </c>
      <c r="I510" s="224"/>
      <c r="J510" s="225">
        <f>ROUND(I510*H510,2)</f>
        <v>0</v>
      </c>
      <c r="K510" s="221" t="s">
        <v>143</v>
      </c>
      <c r="L510" s="45"/>
      <c r="M510" s="226" t="s">
        <v>19</v>
      </c>
      <c r="N510" s="227" t="s">
        <v>43</v>
      </c>
      <c r="O510" s="85"/>
      <c r="P510" s="228">
        <f>O510*H510</f>
        <v>0</v>
      </c>
      <c r="Q510" s="228">
        <v>0</v>
      </c>
      <c r="R510" s="228">
        <f>Q510*H510</f>
        <v>0</v>
      </c>
      <c r="S510" s="228">
        <v>0</v>
      </c>
      <c r="T510" s="229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30" t="s">
        <v>138</v>
      </c>
      <c r="AT510" s="230" t="s">
        <v>134</v>
      </c>
      <c r="AU510" s="230" t="s">
        <v>82</v>
      </c>
      <c r="AY510" s="18" t="s">
        <v>132</v>
      </c>
      <c r="BE510" s="231">
        <f>IF(N510="základní",J510,0)</f>
        <v>0</v>
      </c>
      <c r="BF510" s="231">
        <f>IF(N510="snížená",J510,0)</f>
        <v>0</v>
      </c>
      <c r="BG510" s="231">
        <f>IF(N510="zákl. přenesená",J510,0)</f>
        <v>0</v>
      </c>
      <c r="BH510" s="231">
        <f>IF(N510="sníž. přenesená",J510,0)</f>
        <v>0</v>
      </c>
      <c r="BI510" s="231">
        <f>IF(N510="nulová",J510,0)</f>
        <v>0</v>
      </c>
      <c r="BJ510" s="18" t="s">
        <v>80</v>
      </c>
      <c r="BK510" s="231">
        <f>ROUND(I510*H510,2)</f>
        <v>0</v>
      </c>
      <c r="BL510" s="18" t="s">
        <v>138</v>
      </c>
      <c r="BM510" s="230" t="s">
        <v>875</v>
      </c>
    </row>
    <row r="511" s="2" customFormat="1">
      <c r="A511" s="39"/>
      <c r="B511" s="40"/>
      <c r="C511" s="41"/>
      <c r="D511" s="232" t="s">
        <v>145</v>
      </c>
      <c r="E511" s="41"/>
      <c r="F511" s="233" t="s">
        <v>876</v>
      </c>
      <c r="G511" s="41"/>
      <c r="H511" s="41"/>
      <c r="I511" s="137"/>
      <c r="J511" s="41"/>
      <c r="K511" s="41"/>
      <c r="L511" s="45"/>
      <c r="M511" s="234"/>
      <c r="N511" s="235"/>
      <c r="O511" s="85"/>
      <c r="P511" s="85"/>
      <c r="Q511" s="85"/>
      <c r="R511" s="85"/>
      <c r="S511" s="85"/>
      <c r="T511" s="86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145</v>
      </c>
      <c r="AU511" s="18" t="s">
        <v>82</v>
      </c>
    </row>
    <row r="512" s="13" customFormat="1">
      <c r="A512" s="13"/>
      <c r="B512" s="236"/>
      <c r="C512" s="237"/>
      <c r="D512" s="232" t="s">
        <v>147</v>
      </c>
      <c r="E512" s="238" t="s">
        <v>19</v>
      </c>
      <c r="F512" s="239" t="s">
        <v>148</v>
      </c>
      <c r="G512" s="237"/>
      <c r="H512" s="238" t="s">
        <v>19</v>
      </c>
      <c r="I512" s="240"/>
      <c r="J512" s="237"/>
      <c r="K512" s="237"/>
      <c r="L512" s="241"/>
      <c r="M512" s="242"/>
      <c r="N512" s="243"/>
      <c r="O512" s="243"/>
      <c r="P512" s="243"/>
      <c r="Q512" s="243"/>
      <c r="R512" s="243"/>
      <c r="S512" s="243"/>
      <c r="T512" s="244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5" t="s">
        <v>147</v>
      </c>
      <c r="AU512" s="245" t="s">
        <v>82</v>
      </c>
      <c r="AV512" s="13" t="s">
        <v>80</v>
      </c>
      <c r="AW512" s="13" t="s">
        <v>33</v>
      </c>
      <c r="AX512" s="13" t="s">
        <v>72</v>
      </c>
      <c r="AY512" s="245" t="s">
        <v>132</v>
      </c>
    </row>
    <row r="513" s="14" customFormat="1">
      <c r="A513" s="14"/>
      <c r="B513" s="246"/>
      <c r="C513" s="247"/>
      <c r="D513" s="232" t="s">
        <v>147</v>
      </c>
      <c r="E513" s="248" t="s">
        <v>19</v>
      </c>
      <c r="F513" s="249" t="s">
        <v>877</v>
      </c>
      <c r="G513" s="247"/>
      <c r="H513" s="250">
        <v>147.5</v>
      </c>
      <c r="I513" s="251"/>
      <c r="J513" s="247"/>
      <c r="K513" s="247"/>
      <c r="L513" s="252"/>
      <c r="M513" s="253"/>
      <c r="N513" s="254"/>
      <c r="O513" s="254"/>
      <c r="P513" s="254"/>
      <c r="Q513" s="254"/>
      <c r="R513" s="254"/>
      <c r="S513" s="254"/>
      <c r="T513" s="255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6" t="s">
        <v>147</v>
      </c>
      <c r="AU513" s="256" t="s">
        <v>82</v>
      </c>
      <c r="AV513" s="14" t="s">
        <v>82</v>
      </c>
      <c r="AW513" s="14" t="s">
        <v>33</v>
      </c>
      <c r="AX513" s="14" t="s">
        <v>80</v>
      </c>
      <c r="AY513" s="256" t="s">
        <v>132</v>
      </c>
    </row>
    <row r="514" s="2" customFormat="1" ht="16.5" customHeight="1">
      <c r="A514" s="39"/>
      <c r="B514" s="40"/>
      <c r="C514" s="219" t="s">
        <v>878</v>
      </c>
      <c r="D514" s="219" t="s">
        <v>134</v>
      </c>
      <c r="E514" s="220" t="s">
        <v>879</v>
      </c>
      <c r="F514" s="221" t="s">
        <v>880</v>
      </c>
      <c r="G514" s="222" t="s">
        <v>142</v>
      </c>
      <c r="H514" s="223">
        <v>147.5</v>
      </c>
      <c r="I514" s="224"/>
      <c r="J514" s="225">
        <f>ROUND(I514*H514,2)</f>
        <v>0</v>
      </c>
      <c r="K514" s="221" t="s">
        <v>143</v>
      </c>
      <c r="L514" s="45"/>
      <c r="M514" s="226" t="s">
        <v>19</v>
      </c>
      <c r="N514" s="227" t="s">
        <v>43</v>
      </c>
      <c r="O514" s="85"/>
      <c r="P514" s="228">
        <f>O514*H514</f>
        <v>0</v>
      </c>
      <c r="Q514" s="228">
        <v>0</v>
      </c>
      <c r="R514" s="228">
        <f>Q514*H514</f>
        <v>0</v>
      </c>
      <c r="S514" s="228">
        <v>0</v>
      </c>
      <c r="T514" s="229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30" t="s">
        <v>138</v>
      </c>
      <c r="AT514" s="230" t="s">
        <v>134</v>
      </c>
      <c r="AU514" s="230" t="s">
        <v>82</v>
      </c>
      <c r="AY514" s="18" t="s">
        <v>132</v>
      </c>
      <c r="BE514" s="231">
        <f>IF(N514="základní",J514,0)</f>
        <v>0</v>
      </c>
      <c r="BF514" s="231">
        <f>IF(N514="snížená",J514,0)</f>
        <v>0</v>
      </c>
      <c r="BG514" s="231">
        <f>IF(N514="zákl. přenesená",J514,0)</f>
        <v>0</v>
      </c>
      <c r="BH514" s="231">
        <f>IF(N514="sníž. přenesená",J514,0)</f>
        <v>0</v>
      </c>
      <c r="BI514" s="231">
        <f>IF(N514="nulová",J514,0)</f>
        <v>0</v>
      </c>
      <c r="BJ514" s="18" t="s">
        <v>80</v>
      </c>
      <c r="BK514" s="231">
        <f>ROUND(I514*H514,2)</f>
        <v>0</v>
      </c>
      <c r="BL514" s="18" t="s">
        <v>138</v>
      </c>
      <c r="BM514" s="230" t="s">
        <v>881</v>
      </c>
    </row>
    <row r="515" s="2" customFormat="1">
      <c r="A515" s="39"/>
      <c r="B515" s="40"/>
      <c r="C515" s="41"/>
      <c r="D515" s="232" t="s">
        <v>145</v>
      </c>
      <c r="E515" s="41"/>
      <c r="F515" s="233" t="s">
        <v>882</v>
      </c>
      <c r="G515" s="41"/>
      <c r="H515" s="41"/>
      <c r="I515" s="137"/>
      <c r="J515" s="41"/>
      <c r="K515" s="41"/>
      <c r="L515" s="45"/>
      <c r="M515" s="234"/>
      <c r="N515" s="235"/>
      <c r="O515" s="85"/>
      <c r="P515" s="85"/>
      <c r="Q515" s="85"/>
      <c r="R515" s="85"/>
      <c r="S515" s="85"/>
      <c r="T515" s="86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145</v>
      </c>
      <c r="AU515" s="18" t="s">
        <v>82</v>
      </c>
    </row>
    <row r="516" s="13" customFormat="1">
      <c r="A516" s="13"/>
      <c r="B516" s="236"/>
      <c r="C516" s="237"/>
      <c r="D516" s="232" t="s">
        <v>147</v>
      </c>
      <c r="E516" s="238" t="s">
        <v>19</v>
      </c>
      <c r="F516" s="239" t="s">
        <v>155</v>
      </c>
      <c r="G516" s="237"/>
      <c r="H516" s="238" t="s">
        <v>19</v>
      </c>
      <c r="I516" s="240"/>
      <c r="J516" s="237"/>
      <c r="K516" s="237"/>
      <c r="L516" s="241"/>
      <c r="M516" s="242"/>
      <c r="N516" s="243"/>
      <c r="O516" s="243"/>
      <c r="P516" s="243"/>
      <c r="Q516" s="243"/>
      <c r="R516" s="243"/>
      <c r="S516" s="243"/>
      <c r="T516" s="244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5" t="s">
        <v>147</v>
      </c>
      <c r="AU516" s="245" t="s">
        <v>82</v>
      </c>
      <c r="AV516" s="13" t="s">
        <v>80</v>
      </c>
      <c r="AW516" s="13" t="s">
        <v>33</v>
      </c>
      <c r="AX516" s="13" t="s">
        <v>72</v>
      </c>
      <c r="AY516" s="245" t="s">
        <v>132</v>
      </c>
    </row>
    <row r="517" s="14" customFormat="1">
      <c r="A517" s="14"/>
      <c r="B517" s="246"/>
      <c r="C517" s="247"/>
      <c r="D517" s="232" t="s">
        <v>147</v>
      </c>
      <c r="E517" s="248" t="s">
        <v>19</v>
      </c>
      <c r="F517" s="249" t="s">
        <v>877</v>
      </c>
      <c r="G517" s="247"/>
      <c r="H517" s="250">
        <v>147.5</v>
      </c>
      <c r="I517" s="251"/>
      <c r="J517" s="247"/>
      <c r="K517" s="247"/>
      <c r="L517" s="252"/>
      <c r="M517" s="253"/>
      <c r="N517" s="254"/>
      <c r="O517" s="254"/>
      <c r="P517" s="254"/>
      <c r="Q517" s="254"/>
      <c r="R517" s="254"/>
      <c r="S517" s="254"/>
      <c r="T517" s="255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6" t="s">
        <v>147</v>
      </c>
      <c r="AU517" s="256" t="s">
        <v>82</v>
      </c>
      <c r="AV517" s="14" t="s">
        <v>82</v>
      </c>
      <c r="AW517" s="14" t="s">
        <v>33</v>
      </c>
      <c r="AX517" s="14" t="s">
        <v>80</v>
      </c>
      <c r="AY517" s="256" t="s">
        <v>132</v>
      </c>
    </row>
    <row r="518" s="2" customFormat="1" ht="16.5" customHeight="1">
      <c r="A518" s="39"/>
      <c r="B518" s="40"/>
      <c r="C518" s="219" t="s">
        <v>883</v>
      </c>
      <c r="D518" s="219" t="s">
        <v>134</v>
      </c>
      <c r="E518" s="220" t="s">
        <v>884</v>
      </c>
      <c r="F518" s="221" t="s">
        <v>885</v>
      </c>
      <c r="G518" s="222" t="s">
        <v>201</v>
      </c>
      <c r="H518" s="223">
        <v>318.60000000000002</v>
      </c>
      <c r="I518" s="224"/>
      <c r="J518" s="225">
        <f>ROUND(I518*H518,2)</f>
        <v>0</v>
      </c>
      <c r="K518" s="221" t="s">
        <v>143</v>
      </c>
      <c r="L518" s="45"/>
      <c r="M518" s="226" t="s">
        <v>19</v>
      </c>
      <c r="N518" s="227" t="s">
        <v>43</v>
      </c>
      <c r="O518" s="85"/>
      <c r="P518" s="228">
        <f>O518*H518</f>
        <v>0</v>
      </c>
      <c r="Q518" s="228">
        <v>0.00084999999999999995</v>
      </c>
      <c r="R518" s="228">
        <f>Q518*H518</f>
        <v>0.27081</v>
      </c>
      <c r="S518" s="228">
        <v>0</v>
      </c>
      <c r="T518" s="229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30" t="s">
        <v>138</v>
      </c>
      <c r="AT518" s="230" t="s">
        <v>134</v>
      </c>
      <c r="AU518" s="230" t="s">
        <v>82</v>
      </c>
      <c r="AY518" s="18" t="s">
        <v>132</v>
      </c>
      <c r="BE518" s="231">
        <f>IF(N518="základní",J518,0)</f>
        <v>0</v>
      </c>
      <c r="BF518" s="231">
        <f>IF(N518="snížená",J518,0)</f>
        <v>0</v>
      </c>
      <c r="BG518" s="231">
        <f>IF(N518="zákl. přenesená",J518,0)</f>
        <v>0</v>
      </c>
      <c r="BH518" s="231">
        <f>IF(N518="sníž. přenesená",J518,0)</f>
        <v>0</v>
      </c>
      <c r="BI518" s="231">
        <f>IF(N518="nulová",J518,0)</f>
        <v>0</v>
      </c>
      <c r="BJ518" s="18" t="s">
        <v>80</v>
      </c>
      <c r="BK518" s="231">
        <f>ROUND(I518*H518,2)</f>
        <v>0</v>
      </c>
      <c r="BL518" s="18" t="s">
        <v>138</v>
      </c>
      <c r="BM518" s="230" t="s">
        <v>886</v>
      </c>
    </row>
    <row r="519" s="2" customFormat="1">
      <c r="A519" s="39"/>
      <c r="B519" s="40"/>
      <c r="C519" s="41"/>
      <c r="D519" s="232" t="s">
        <v>145</v>
      </c>
      <c r="E519" s="41"/>
      <c r="F519" s="233" t="s">
        <v>887</v>
      </c>
      <c r="G519" s="41"/>
      <c r="H519" s="41"/>
      <c r="I519" s="137"/>
      <c r="J519" s="41"/>
      <c r="K519" s="41"/>
      <c r="L519" s="45"/>
      <c r="M519" s="234"/>
      <c r="N519" s="235"/>
      <c r="O519" s="85"/>
      <c r="P519" s="85"/>
      <c r="Q519" s="85"/>
      <c r="R519" s="85"/>
      <c r="S519" s="85"/>
      <c r="T519" s="86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145</v>
      </c>
      <c r="AU519" s="18" t="s">
        <v>82</v>
      </c>
    </row>
    <row r="520" s="14" customFormat="1">
      <c r="A520" s="14"/>
      <c r="B520" s="246"/>
      <c r="C520" s="247"/>
      <c r="D520" s="232" t="s">
        <v>147</v>
      </c>
      <c r="E520" s="248" t="s">
        <v>19</v>
      </c>
      <c r="F520" s="249" t="s">
        <v>888</v>
      </c>
      <c r="G520" s="247"/>
      <c r="H520" s="250">
        <v>318.60000000000002</v>
      </c>
      <c r="I520" s="251"/>
      <c r="J520" s="247"/>
      <c r="K520" s="247"/>
      <c r="L520" s="252"/>
      <c r="M520" s="253"/>
      <c r="N520" s="254"/>
      <c r="O520" s="254"/>
      <c r="P520" s="254"/>
      <c r="Q520" s="254"/>
      <c r="R520" s="254"/>
      <c r="S520" s="254"/>
      <c r="T520" s="255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6" t="s">
        <v>147</v>
      </c>
      <c r="AU520" s="256" t="s">
        <v>82</v>
      </c>
      <c r="AV520" s="14" t="s">
        <v>82</v>
      </c>
      <c r="AW520" s="14" t="s">
        <v>33</v>
      </c>
      <c r="AX520" s="14" t="s">
        <v>80</v>
      </c>
      <c r="AY520" s="256" t="s">
        <v>132</v>
      </c>
    </row>
    <row r="521" s="2" customFormat="1" ht="16.5" customHeight="1">
      <c r="A521" s="39"/>
      <c r="B521" s="40"/>
      <c r="C521" s="219" t="s">
        <v>889</v>
      </c>
      <c r="D521" s="219" t="s">
        <v>134</v>
      </c>
      <c r="E521" s="220" t="s">
        <v>890</v>
      </c>
      <c r="F521" s="221" t="s">
        <v>891</v>
      </c>
      <c r="G521" s="222" t="s">
        <v>201</v>
      </c>
      <c r="H521" s="223">
        <v>318.60000000000002</v>
      </c>
      <c r="I521" s="224"/>
      <c r="J521" s="225">
        <f>ROUND(I521*H521,2)</f>
        <v>0</v>
      </c>
      <c r="K521" s="221" t="s">
        <v>143</v>
      </c>
      <c r="L521" s="45"/>
      <c r="M521" s="226" t="s">
        <v>19</v>
      </c>
      <c r="N521" s="227" t="s">
        <v>43</v>
      </c>
      <c r="O521" s="85"/>
      <c r="P521" s="228">
        <f>O521*H521</f>
        <v>0</v>
      </c>
      <c r="Q521" s="228">
        <v>0</v>
      </c>
      <c r="R521" s="228">
        <f>Q521*H521</f>
        <v>0</v>
      </c>
      <c r="S521" s="228">
        <v>0</v>
      </c>
      <c r="T521" s="229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30" t="s">
        <v>138</v>
      </c>
      <c r="AT521" s="230" t="s">
        <v>134</v>
      </c>
      <c r="AU521" s="230" t="s">
        <v>82</v>
      </c>
      <c r="AY521" s="18" t="s">
        <v>132</v>
      </c>
      <c r="BE521" s="231">
        <f>IF(N521="základní",J521,0)</f>
        <v>0</v>
      </c>
      <c r="BF521" s="231">
        <f>IF(N521="snížená",J521,0)</f>
        <v>0</v>
      </c>
      <c r="BG521" s="231">
        <f>IF(N521="zákl. přenesená",J521,0)</f>
        <v>0</v>
      </c>
      <c r="BH521" s="231">
        <f>IF(N521="sníž. přenesená",J521,0)</f>
        <v>0</v>
      </c>
      <c r="BI521" s="231">
        <f>IF(N521="nulová",J521,0)</f>
        <v>0</v>
      </c>
      <c r="BJ521" s="18" t="s">
        <v>80</v>
      </c>
      <c r="BK521" s="231">
        <f>ROUND(I521*H521,2)</f>
        <v>0</v>
      </c>
      <c r="BL521" s="18" t="s">
        <v>138</v>
      </c>
      <c r="BM521" s="230" t="s">
        <v>892</v>
      </c>
    </row>
    <row r="522" s="2" customFormat="1">
      <c r="A522" s="39"/>
      <c r="B522" s="40"/>
      <c r="C522" s="41"/>
      <c r="D522" s="232" t="s">
        <v>145</v>
      </c>
      <c r="E522" s="41"/>
      <c r="F522" s="233" t="s">
        <v>893</v>
      </c>
      <c r="G522" s="41"/>
      <c r="H522" s="41"/>
      <c r="I522" s="137"/>
      <c r="J522" s="41"/>
      <c r="K522" s="41"/>
      <c r="L522" s="45"/>
      <c r="M522" s="234"/>
      <c r="N522" s="235"/>
      <c r="O522" s="85"/>
      <c r="P522" s="85"/>
      <c r="Q522" s="85"/>
      <c r="R522" s="85"/>
      <c r="S522" s="85"/>
      <c r="T522" s="86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145</v>
      </c>
      <c r="AU522" s="18" t="s">
        <v>82</v>
      </c>
    </row>
    <row r="523" s="2" customFormat="1" ht="16.5" customHeight="1">
      <c r="A523" s="39"/>
      <c r="B523" s="40"/>
      <c r="C523" s="219" t="s">
        <v>894</v>
      </c>
      <c r="D523" s="219" t="s">
        <v>134</v>
      </c>
      <c r="E523" s="220" t="s">
        <v>895</v>
      </c>
      <c r="F523" s="221" t="s">
        <v>896</v>
      </c>
      <c r="G523" s="222" t="s">
        <v>142</v>
      </c>
      <c r="H523" s="223">
        <v>295</v>
      </c>
      <c r="I523" s="224"/>
      <c r="J523" s="225">
        <f>ROUND(I523*H523,2)</f>
        <v>0</v>
      </c>
      <c r="K523" s="221" t="s">
        <v>143</v>
      </c>
      <c r="L523" s="45"/>
      <c r="M523" s="226" t="s">
        <v>19</v>
      </c>
      <c r="N523" s="227" t="s">
        <v>43</v>
      </c>
      <c r="O523" s="85"/>
      <c r="P523" s="228">
        <f>O523*H523</f>
        <v>0</v>
      </c>
      <c r="Q523" s="228">
        <v>0</v>
      </c>
      <c r="R523" s="228">
        <f>Q523*H523</f>
        <v>0</v>
      </c>
      <c r="S523" s="228">
        <v>0</v>
      </c>
      <c r="T523" s="229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30" t="s">
        <v>138</v>
      </c>
      <c r="AT523" s="230" t="s">
        <v>134</v>
      </c>
      <c r="AU523" s="230" t="s">
        <v>82</v>
      </c>
      <c r="AY523" s="18" t="s">
        <v>132</v>
      </c>
      <c r="BE523" s="231">
        <f>IF(N523="základní",J523,0)</f>
        <v>0</v>
      </c>
      <c r="BF523" s="231">
        <f>IF(N523="snížená",J523,0)</f>
        <v>0</v>
      </c>
      <c r="BG523" s="231">
        <f>IF(N523="zákl. přenesená",J523,0)</f>
        <v>0</v>
      </c>
      <c r="BH523" s="231">
        <f>IF(N523="sníž. přenesená",J523,0)</f>
        <v>0</v>
      </c>
      <c r="BI523" s="231">
        <f>IF(N523="nulová",J523,0)</f>
        <v>0</v>
      </c>
      <c r="BJ523" s="18" t="s">
        <v>80</v>
      </c>
      <c r="BK523" s="231">
        <f>ROUND(I523*H523,2)</f>
        <v>0</v>
      </c>
      <c r="BL523" s="18" t="s">
        <v>138</v>
      </c>
      <c r="BM523" s="230" t="s">
        <v>897</v>
      </c>
    </row>
    <row r="524" s="2" customFormat="1">
      <c r="A524" s="39"/>
      <c r="B524" s="40"/>
      <c r="C524" s="41"/>
      <c r="D524" s="232" t="s">
        <v>145</v>
      </c>
      <c r="E524" s="41"/>
      <c r="F524" s="233" t="s">
        <v>898</v>
      </c>
      <c r="G524" s="41"/>
      <c r="H524" s="41"/>
      <c r="I524" s="137"/>
      <c r="J524" s="41"/>
      <c r="K524" s="41"/>
      <c r="L524" s="45"/>
      <c r="M524" s="234"/>
      <c r="N524" s="235"/>
      <c r="O524" s="85"/>
      <c r="P524" s="85"/>
      <c r="Q524" s="85"/>
      <c r="R524" s="85"/>
      <c r="S524" s="85"/>
      <c r="T524" s="86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145</v>
      </c>
      <c r="AU524" s="18" t="s">
        <v>82</v>
      </c>
    </row>
    <row r="525" s="14" customFormat="1">
      <c r="A525" s="14"/>
      <c r="B525" s="246"/>
      <c r="C525" s="247"/>
      <c r="D525" s="232" t="s">
        <v>147</v>
      </c>
      <c r="E525" s="248" t="s">
        <v>19</v>
      </c>
      <c r="F525" s="249" t="s">
        <v>899</v>
      </c>
      <c r="G525" s="247"/>
      <c r="H525" s="250">
        <v>295</v>
      </c>
      <c r="I525" s="251"/>
      <c r="J525" s="247"/>
      <c r="K525" s="247"/>
      <c r="L525" s="252"/>
      <c r="M525" s="253"/>
      <c r="N525" s="254"/>
      <c r="O525" s="254"/>
      <c r="P525" s="254"/>
      <c r="Q525" s="254"/>
      <c r="R525" s="254"/>
      <c r="S525" s="254"/>
      <c r="T525" s="255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6" t="s">
        <v>147</v>
      </c>
      <c r="AU525" s="256" t="s">
        <v>82</v>
      </c>
      <c r="AV525" s="14" t="s">
        <v>82</v>
      </c>
      <c r="AW525" s="14" t="s">
        <v>33</v>
      </c>
      <c r="AX525" s="14" t="s">
        <v>80</v>
      </c>
      <c r="AY525" s="256" t="s">
        <v>132</v>
      </c>
    </row>
    <row r="526" s="2" customFormat="1" ht="16.5" customHeight="1">
      <c r="A526" s="39"/>
      <c r="B526" s="40"/>
      <c r="C526" s="219" t="s">
        <v>900</v>
      </c>
      <c r="D526" s="219" t="s">
        <v>134</v>
      </c>
      <c r="E526" s="220" t="s">
        <v>383</v>
      </c>
      <c r="F526" s="221" t="s">
        <v>384</v>
      </c>
      <c r="G526" s="222" t="s">
        <v>142</v>
      </c>
      <c r="H526" s="223">
        <v>295</v>
      </c>
      <c r="I526" s="224"/>
      <c r="J526" s="225">
        <f>ROUND(I526*H526,2)</f>
        <v>0</v>
      </c>
      <c r="K526" s="221" t="s">
        <v>143</v>
      </c>
      <c r="L526" s="45"/>
      <c r="M526" s="226" t="s">
        <v>19</v>
      </c>
      <c r="N526" s="227" t="s">
        <v>43</v>
      </c>
      <c r="O526" s="85"/>
      <c r="P526" s="228">
        <f>O526*H526</f>
        <v>0</v>
      </c>
      <c r="Q526" s="228">
        <v>0</v>
      </c>
      <c r="R526" s="228">
        <f>Q526*H526</f>
        <v>0</v>
      </c>
      <c r="S526" s="228">
        <v>0</v>
      </c>
      <c r="T526" s="229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30" t="s">
        <v>138</v>
      </c>
      <c r="AT526" s="230" t="s">
        <v>134</v>
      </c>
      <c r="AU526" s="230" t="s">
        <v>82</v>
      </c>
      <c r="AY526" s="18" t="s">
        <v>132</v>
      </c>
      <c r="BE526" s="231">
        <f>IF(N526="základní",J526,0)</f>
        <v>0</v>
      </c>
      <c r="BF526" s="231">
        <f>IF(N526="snížená",J526,0)</f>
        <v>0</v>
      </c>
      <c r="BG526" s="231">
        <f>IF(N526="zákl. přenesená",J526,0)</f>
        <v>0</v>
      </c>
      <c r="BH526" s="231">
        <f>IF(N526="sníž. přenesená",J526,0)</f>
        <v>0</v>
      </c>
      <c r="BI526" s="231">
        <f>IF(N526="nulová",J526,0)</f>
        <v>0</v>
      </c>
      <c r="BJ526" s="18" t="s">
        <v>80</v>
      </c>
      <c r="BK526" s="231">
        <f>ROUND(I526*H526,2)</f>
        <v>0</v>
      </c>
      <c r="BL526" s="18" t="s">
        <v>138</v>
      </c>
      <c r="BM526" s="230" t="s">
        <v>901</v>
      </c>
    </row>
    <row r="527" s="2" customFormat="1">
      <c r="A527" s="39"/>
      <c r="B527" s="40"/>
      <c r="C527" s="41"/>
      <c r="D527" s="232" t="s">
        <v>145</v>
      </c>
      <c r="E527" s="41"/>
      <c r="F527" s="233" t="s">
        <v>386</v>
      </c>
      <c r="G527" s="41"/>
      <c r="H527" s="41"/>
      <c r="I527" s="137"/>
      <c r="J527" s="41"/>
      <c r="K527" s="41"/>
      <c r="L527" s="45"/>
      <c r="M527" s="234"/>
      <c r="N527" s="235"/>
      <c r="O527" s="85"/>
      <c r="P527" s="85"/>
      <c r="Q527" s="85"/>
      <c r="R527" s="85"/>
      <c r="S527" s="85"/>
      <c r="T527" s="86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145</v>
      </c>
      <c r="AU527" s="18" t="s">
        <v>82</v>
      </c>
    </row>
    <row r="528" s="2" customFormat="1" ht="16.5" customHeight="1">
      <c r="A528" s="39"/>
      <c r="B528" s="40"/>
      <c r="C528" s="219" t="s">
        <v>902</v>
      </c>
      <c r="D528" s="219" t="s">
        <v>134</v>
      </c>
      <c r="E528" s="220" t="s">
        <v>187</v>
      </c>
      <c r="F528" s="221" t="s">
        <v>188</v>
      </c>
      <c r="G528" s="222" t="s">
        <v>142</v>
      </c>
      <c r="H528" s="223">
        <v>295</v>
      </c>
      <c r="I528" s="224"/>
      <c r="J528" s="225">
        <f>ROUND(I528*H528,2)</f>
        <v>0</v>
      </c>
      <c r="K528" s="221" t="s">
        <v>143</v>
      </c>
      <c r="L528" s="45"/>
      <c r="M528" s="226" t="s">
        <v>19</v>
      </c>
      <c r="N528" s="227" t="s">
        <v>43</v>
      </c>
      <c r="O528" s="85"/>
      <c r="P528" s="228">
        <f>O528*H528</f>
        <v>0</v>
      </c>
      <c r="Q528" s="228">
        <v>0</v>
      </c>
      <c r="R528" s="228">
        <f>Q528*H528</f>
        <v>0</v>
      </c>
      <c r="S528" s="228">
        <v>0</v>
      </c>
      <c r="T528" s="229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30" t="s">
        <v>138</v>
      </c>
      <c r="AT528" s="230" t="s">
        <v>134</v>
      </c>
      <c r="AU528" s="230" t="s">
        <v>82</v>
      </c>
      <c r="AY528" s="18" t="s">
        <v>132</v>
      </c>
      <c r="BE528" s="231">
        <f>IF(N528="základní",J528,0)</f>
        <v>0</v>
      </c>
      <c r="BF528" s="231">
        <f>IF(N528="snížená",J528,0)</f>
        <v>0</v>
      </c>
      <c r="BG528" s="231">
        <f>IF(N528="zákl. přenesená",J528,0)</f>
        <v>0</v>
      </c>
      <c r="BH528" s="231">
        <f>IF(N528="sníž. přenesená",J528,0)</f>
        <v>0</v>
      </c>
      <c r="BI528" s="231">
        <f>IF(N528="nulová",J528,0)</f>
        <v>0</v>
      </c>
      <c r="BJ528" s="18" t="s">
        <v>80</v>
      </c>
      <c r="BK528" s="231">
        <f>ROUND(I528*H528,2)</f>
        <v>0</v>
      </c>
      <c r="BL528" s="18" t="s">
        <v>138</v>
      </c>
      <c r="BM528" s="230" t="s">
        <v>903</v>
      </c>
    </row>
    <row r="529" s="2" customFormat="1">
      <c r="A529" s="39"/>
      <c r="B529" s="40"/>
      <c r="C529" s="41"/>
      <c r="D529" s="232" t="s">
        <v>145</v>
      </c>
      <c r="E529" s="41"/>
      <c r="F529" s="233" t="s">
        <v>190</v>
      </c>
      <c r="G529" s="41"/>
      <c r="H529" s="41"/>
      <c r="I529" s="137"/>
      <c r="J529" s="41"/>
      <c r="K529" s="41"/>
      <c r="L529" s="45"/>
      <c r="M529" s="234"/>
      <c r="N529" s="235"/>
      <c r="O529" s="85"/>
      <c r="P529" s="85"/>
      <c r="Q529" s="85"/>
      <c r="R529" s="85"/>
      <c r="S529" s="85"/>
      <c r="T529" s="86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145</v>
      </c>
      <c r="AU529" s="18" t="s">
        <v>82</v>
      </c>
    </row>
    <row r="530" s="2" customFormat="1" ht="16.5" customHeight="1">
      <c r="A530" s="39"/>
      <c r="B530" s="40"/>
      <c r="C530" s="219" t="s">
        <v>904</v>
      </c>
      <c r="D530" s="219" t="s">
        <v>134</v>
      </c>
      <c r="E530" s="220" t="s">
        <v>905</v>
      </c>
      <c r="F530" s="221" t="s">
        <v>906</v>
      </c>
      <c r="G530" s="222" t="s">
        <v>142</v>
      </c>
      <c r="H530" s="223">
        <v>295</v>
      </c>
      <c r="I530" s="224"/>
      <c r="J530" s="225">
        <f>ROUND(I530*H530,2)</f>
        <v>0</v>
      </c>
      <c r="K530" s="221" t="s">
        <v>143</v>
      </c>
      <c r="L530" s="45"/>
      <c r="M530" s="226" t="s">
        <v>19</v>
      </c>
      <c r="N530" s="227" t="s">
        <v>43</v>
      </c>
      <c r="O530" s="85"/>
      <c r="P530" s="228">
        <f>O530*H530</f>
        <v>0</v>
      </c>
      <c r="Q530" s="228">
        <v>0</v>
      </c>
      <c r="R530" s="228">
        <f>Q530*H530</f>
        <v>0</v>
      </c>
      <c r="S530" s="228">
        <v>0</v>
      </c>
      <c r="T530" s="229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30" t="s">
        <v>138</v>
      </c>
      <c r="AT530" s="230" t="s">
        <v>134</v>
      </c>
      <c r="AU530" s="230" t="s">
        <v>82</v>
      </c>
      <c r="AY530" s="18" t="s">
        <v>132</v>
      </c>
      <c r="BE530" s="231">
        <f>IF(N530="základní",J530,0)</f>
        <v>0</v>
      </c>
      <c r="BF530" s="231">
        <f>IF(N530="snížená",J530,0)</f>
        <v>0</v>
      </c>
      <c r="BG530" s="231">
        <f>IF(N530="zákl. přenesená",J530,0)</f>
        <v>0</v>
      </c>
      <c r="BH530" s="231">
        <f>IF(N530="sníž. přenesená",J530,0)</f>
        <v>0</v>
      </c>
      <c r="BI530" s="231">
        <f>IF(N530="nulová",J530,0)</f>
        <v>0</v>
      </c>
      <c r="BJ530" s="18" t="s">
        <v>80</v>
      </c>
      <c r="BK530" s="231">
        <f>ROUND(I530*H530,2)</f>
        <v>0</v>
      </c>
      <c r="BL530" s="18" t="s">
        <v>138</v>
      </c>
      <c r="BM530" s="230" t="s">
        <v>907</v>
      </c>
    </row>
    <row r="531" s="2" customFormat="1">
      <c r="A531" s="39"/>
      <c r="B531" s="40"/>
      <c r="C531" s="41"/>
      <c r="D531" s="232" t="s">
        <v>145</v>
      </c>
      <c r="E531" s="41"/>
      <c r="F531" s="233" t="s">
        <v>906</v>
      </c>
      <c r="G531" s="41"/>
      <c r="H531" s="41"/>
      <c r="I531" s="137"/>
      <c r="J531" s="41"/>
      <c r="K531" s="41"/>
      <c r="L531" s="45"/>
      <c r="M531" s="234"/>
      <c r="N531" s="235"/>
      <c r="O531" s="85"/>
      <c r="P531" s="85"/>
      <c r="Q531" s="85"/>
      <c r="R531" s="85"/>
      <c r="S531" s="85"/>
      <c r="T531" s="86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T531" s="18" t="s">
        <v>145</v>
      </c>
      <c r="AU531" s="18" t="s">
        <v>82</v>
      </c>
    </row>
    <row r="532" s="2" customFormat="1" ht="16.5" customHeight="1">
      <c r="A532" s="39"/>
      <c r="B532" s="40"/>
      <c r="C532" s="219" t="s">
        <v>908</v>
      </c>
      <c r="D532" s="219" t="s">
        <v>134</v>
      </c>
      <c r="E532" s="220" t="s">
        <v>192</v>
      </c>
      <c r="F532" s="221" t="s">
        <v>193</v>
      </c>
      <c r="G532" s="222" t="s">
        <v>194</v>
      </c>
      <c r="H532" s="223">
        <v>531</v>
      </c>
      <c r="I532" s="224"/>
      <c r="J532" s="225">
        <f>ROUND(I532*H532,2)</f>
        <v>0</v>
      </c>
      <c r="K532" s="221" t="s">
        <v>143</v>
      </c>
      <c r="L532" s="45"/>
      <c r="M532" s="226" t="s">
        <v>19</v>
      </c>
      <c r="N532" s="227" t="s">
        <v>43</v>
      </c>
      <c r="O532" s="85"/>
      <c r="P532" s="228">
        <f>O532*H532</f>
        <v>0</v>
      </c>
      <c r="Q532" s="228">
        <v>0</v>
      </c>
      <c r="R532" s="228">
        <f>Q532*H532</f>
        <v>0</v>
      </c>
      <c r="S532" s="228">
        <v>0</v>
      </c>
      <c r="T532" s="229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30" t="s">
        <v>138</v>
      </c>
      <c r="AT532" s="230" t="s">
        <v>134</v>
      </c>
      <c r="AU532" s="230" t="s">
        <v>82</v>
      </c>
      <c r="AY532" s="18" t="s">
        <v>132</v>
      </c>
      <c r="BE532" s="231">
        <f>IF(N532="základní",J532,0)</f>
        <v>0</v>
      </c>
      <c r="BF532" s="231">
        <f>IF(N532="snížená",J532,0)</f>
        <v>0</v>
      </c>
      <c r="BG532" s="231">
        <f>IF(N532="zákl. přenesená",J532,0)</f>
        <v>0</v>
      </c>
      <c r="BH532" s="231">
        <f>IF(N532="sníž. přenesená",J532,0)</f>
        <v>0</v>
      </c>
      <c r="BI532" s="231">
        <f>IF(N532="nulová",J532,0)</f>
        <v>0</v>
      </c>
      <c r="BJ532" s="18" t="s">
        <v>80</v>
      </c>
      <c r="BK532" s="231">
        <f>ROUND(I532*H532,2)</f>
        <v>0</v>
      </c>
      <c r="BL532" s="18" t="s">
        <v>138</v>
      </c>
      <c r="BM532" s="230" t="s">
        <v>909</v>
      </c>
    </row>
    <row r="533" s="2" customFormat="1">
      <c r="A533" s="39"/>
      <c r="B533" s="40"/>
      <c r="C533" s="41"/>
      <c r="D533" s="232" t="s">
        <v>145</v>
      </c>
      <c r="E533" s="41"/>
      <c r="F533" s="233" t="s">
        <v>196</v>
      </c>
      <c r="G533" s="41"/>
      <c r="H533" s="41"/>
      <c r="I533" s="137"/>
      <c r="J533" s="41"/>
      <c r="K533" s="41"/>
      <c r="L533" s="45"/>
      <c r="M533" s="234"/>
      <c r="N533" s="235"/>
      <c r="O533" s="85"/>
      <c r="P533" s="85"/>
      <c r="Q533" s="85"/>
      <c r="R533" s="85"/>
      <c r="S533" s="85"/>
      <c r="T533" s="86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145</v>
      </c>
      <c r="AU533" s="18" t="s">
        <v>82</v>
      </c>
    </row>
    <row r="534" s="14" customFormat="1">
      <c r="A534" s="14"/>
      <c r="B534" s="246"/>
      <c r="C534" s="247"/>
      <c r="D534" s="232" t="s">
        <v>147</v>
      </c>
      <c r="E534" s="248" t="s">
        <v>19</v>
      </c>
      <c r="F534" s="249" t="s">
        <v>910</v>
      </c>
      <c r="G534" s="247"/>
      <c r="H534" s="250">
        <v>531</v>
      </c>
      <c r="I534" s="251"/>
      <c r="J534" s="247"/>
      <c r="K534" s="247"/>
      <c r="L534" s="252"/>
      <c r="M534" s="253"/>
      <c r="N534" s="254"/>
      <c r="O534" s="254"/>
      <c r="P534" s="254"/>
      <c r="Q534" s="254"/>
      <c r="R534" s="254"/>
      <c r="S534" s="254"/>
      <c r="T534" s="255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6" t="s">
        <v>147</v>
      </c>
      <c r="AU534" s="256" t="s">
        <v>82</v>
      </c>
      <c r="AV534" s="14" t="s">
        <v>82</v>
      </c>
      <c r="AW534" s="14" t="s">
        <v>33</v>
      </c>
      <c r="AX534" s="14" t="s">
        <v>80</v>
      </c>
      <c r="AY534" s="256" t="s">
        <v>132</v>
      </c>
    </row>
    <row r="535" s="2" customFormat="1" ht="16.5" customHeight="1">
      <c r="A535" s="39"/>
      <c r="B535" s="40"/>
      <c r="C535" s="219" t="s">
        <v>911</v>
      </c>
      <c r="D535" s="219" t="s">
        <v>134</v>
      </c>
      <c r="E535" s="220" t="s">
        <v>398</v>
      </c>
      <c r="F535" s="221" t="s">
        <v>399</v>
      </c>
      <c r="G535" s="222" t="s">
        <v>142</v>
      </c>
      <c r="H535" s="223">
        <v>295</v>
      </c>
      <c r="I535" s="224"/>
      <c r="J535" s="225">
        <f>ROUND(I535*H535,2)</f>
        <v>0</v>
      </c>
      <c r="K535" s="221" t="s">
        <v>143</v>
      </c>
      <c r="L535" s="45"/>
      <c r="M535" s="226" t="s">
        <v>19</v>
      </c>
      <c r="N535" s="227" t="s">
        <v>43</v>
      </c>
      <c r="O535" s="85"/>
      <c r="P535" s="228">
        <f>O535*H535</f>
        <v>0</v>
      </c>
      <c r="Q535" s="228">
        <v>0</v>
      </c>
      <c r="R535" s="228">
        <f>Q535*H535</f>
        <v>0</v>
      </c>
      <c r="S535" s="228">
        <v>0</v>
      </c>
      <c r="T535" s="229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30" t="s">
        <v>138</v>
      </c>
      <c r="AT535" s="230" t="s">
        <v>134</v>
      </c>
      <c r="AU535" s="230" t="s">
        <v>82</v>
      </c>
      <c r="AY535" s="18" t="s">
        <v>132</v>
      </c>
      <c r="BE535" s="231">
        <f>IF(N535="základní",J535,0)</f>
        <v>0</v>
      </c>
      <c r="BF535" s="231">
        <f>IF(N535="snížená",J535,0)</f>
        <v>0</v>
      </c>
      <c r="BG535" s="231">
        <f>IF(N535="zákl. přenesená",J535,0)</f>
        <v>0</v>
      </c>
      <c r="BH535" s="231">
        <f>IF(N535="sníž. přenesená",J535,0)</f>
        <v>0</v>
      </c>
      <c r="BI535" s="231">
        <f>IF(N535="nulová",J535,0)</f>
        <v>0</v>
      </c>
      <c r="BJ535" s="18" t="s">
        <v>80</v>
      </c>
      <c r="BK535" s="231">
        <f>ROUND(I535*H535,2)</f>
        <v>0</v>
      </c>
      <c r="BL535" s="18" t="s">
        <v>138</v>
      </c>
      <c r="BM535" s="230" t="s">
        <v>912</v>
      </c>
    </row>
    <row r="536" s="2" customFormat="1">
      <c r="A536" s="39"/>
      <c r="B536" s="40"/>
      <c r="C536" s="41"/>
      <c r="D536" s="232" t="s">
        <v>145</v>
      </c>
      <c r="E536" s="41"/>
      <c r="F536" s="233" t="s">
        <v>401</v>
      </c>
      <c r="G536" s="41"/>
      <c r="H536" s="41"/>
      <c r="I536" s="137"/>
      <c r="J536" s="41"/>
      <c r="K536" s="41"/>
      <c r="L536" s="45"/>
      <c r="M536" s="234"/>
      <c r="N536" s="235"/>
      <c r="O536" s="85"/>
      <c r="P536" s="85"/>
      <c r="Q536" s="85"/>
      <c r="R536" s="85"/>
      <c r="S536" s="85"/>
      <c r="T536" s="86"/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T536" s="18" t="s">
        <v>145</v>
      </c>
      <c r="AU536" s="18" t="s">
        <v>82</v>
      </c>
    </row>
    <row r="537" s="14" customFormat="1">
      <c r="A537" s="14"/>
      <c r="B537" s="246"/>
      <c r="C537" s="247"/>
      <c r="D537" s="232" t="s">
        <v>147</v>
      </c>
      <c r="E537" s="248" t="s">
        <v>19</v>
      </c>
      <c r="F537" s="249" t="s">
        <v>913</v>
      </c>
      <c r="G537" s="247"/>
      <c r="H537" s="250">
        <v>295</v>
      </c>
      <c r="I537" s="251"/>
      <c r="J537" s="247"/>
      <c r="K537" s="247"/>
      <c r="L537" s="252"/>
      <c r="M537" s="253"/>
      <c r="N537" s="254"/>
      <c r="O537" s="254"/>
      <c r="P537" s="254"/>
      <c r="Q537" s="254"/>
      <c r="R537" s="254"/>
      <c r="S537" s="254"/>
      <c r="T537" s="255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6" t="s">
        <v>147</v>
      </c>
      <c r="AU537" s="256" t="s">
        <v>82</v>
      </c>
      <c r="AV537" s="14" t="s">
        <v>82</v>
      </c>
      <c r="AW537" s="14" t="s">
        <v>33</v>
      </c>
      <c r="AX537" s="14" t="s">
        <v>72</v>
      </c>
      <c r="AY537" s="256" t="s">
        <v>132</v>
      </c>
    </row>
    <row r="538" s="13" customFormat="1">
      <c r="A538" s="13"/>
      <c r="B538" s="236"/>
      <c r="C538" s="237"/>
      <c r="D538" s="232" t="s">
        <v>147</v>
      </c>
      <c r="E538" s="238" t="s">
        <v>19</v>
      </c>
      <c r="F538" s="239" t="s">
        <v>914</v>
      </c>
      <c r="G538" s="237"/>
      <c r="H538" s="238" t="s">
        <v>19</v>
      </c>
      <c r="I538" s="240"/>
      <c r="J538" s="237"/>
      <c r="K538" s="237"/>
      <c r="L538" s="241"/>
      <c r="M538" s="242"/>
      <c r="N538" s="243"/>
      <c r="O538" s="243"/>
      <c r="P538" s="243"/>
      <c r="Q538" s="243"/>
      <c r="R538" s="243"/>
      <c r="S538" s="243"/>
      <c r="T538" s="244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5" t="s">
        <v>147</v>
      </c>
      <c r="AU538" s="245" t="s">
        <v>82</v>
      </c>
      <c r="AV538" s="13" t="s">
        <v>80</v>
      </c>
      <c r="AW538" s="13" t="s">
        <v>33</v>
      </c>
      <c r="AX538" s="13" t="s">
        <v>72</v>
      </c>
      <c r="AY538" s="245" t="s">
        <v>132</v>
      </c>
    </row>
    <row r="539" s="13" customFormat="1">
      <c r="A539" s="13"/>
      <c r="B539" s="236"/>
      <c r="C539" s="237"/>
      <c r="D539" s="232" t="s">
        <v>147</v>
      </c>
      <c r="E539" s="238" t="s">
        <v>19</v>
      </c>
      <c r="F539" s="239" t="s">
        <v>915</v>
      </c>
      <c r="G539" s="237"/>
      <c r="H539" s="238" t="s">
        <v>19</v>
      </c>
      <c r="I539" s="240"/>
      <c r="J539" s="237"/>
      <c r="K539" s="237"/>
      <c r="L539" s="241"/>
      <c r="M539" s="242"/>
      <c r="N539" s="243"/>
      <c r="O539" s="243"/>
      <c r="P539" s="243"/>
      <c r="Q539" s="243"/>
      <c r="R539" s="243"/>
      <c r="S539" s="243"/>
      <c r="T539" s="244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5" t="s">
        <v>147</v>
      </c>
      <c r="AU539" s="245" t="s">
        <v>82</v>
      </c>
      <c r="AV539" s="13" t="s">
        <v>80</v>
      </c>
      <c r="AW539" s="13" t="s">
        <v>33</v>
      </c>
      <c r="AX539" s="13" t="s">
        <v>72</v>
      </c>
      <c r="AY539" s="245" t="s">
        <v>132</v>
      </c>
    </row>
    <row r="540" s="15" customFormat="1">
      <c r="A540" s="15"/>
      <c r="B540" s="257"/>
      <c r="C540" s="258"/>
      <c r="D540" s="232" t="s">
        <v>147</v>
      </c>
      <c r="E540" s="259" t="s">
        <v>19</v>
      </c>
      <c r="F540" s="260" t="s">
        <v>163</v>
      </c>
      <c r="G540" s="258"/>
      <c r="H540" s="261">
        <v>295</v>
      </c>
      <c r="I540" s="262"/>
      <c r="J540" s="258"/>
      <c r="K540" s="258"/>
      <c r="L540" s="263"/>
      <c r="M540" s="264"/>
      <c r="N540" s="265"/>
      <c r="O540" s="265"/>
      <c r="P540" s="265"/>
      <c r="Q540" s="265"/>
      <c r="R540" s="265"/>
      <c r="S540" s="265"/>
      <c r="T540" s="266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T540" s="267" t="s">
        <v>147</v>
      </c>
      <c r="AU540" s="267" t="s">
        <v>82</v>
      </c>
      <c r="AV540" s="15" t="s">
        <v>138</v>
      </c>
      <c r="AW540" s="15" t="s">
        <v>33</v>
      </c>
      <c r="AX540" s="15" t="s">
        <v>80</v>
      </c>
      <c r="AY540" s="267" t="s">
        <v>132</v>
      </c>
    </row>
    <row r="541" s="2" customFormat="1" ht="16.5" customHeight="1">
      <c r="A541" s="39"/>
      <c r="B541" s="40"/>
      <c r="C541" s="268" t="s">
        <v>916</v>
      </c>
      <c r="D541" s="268" t="s">
        <v>207</v>
      </c>
      <c r="E541" s="269" t="s">
        <v>917</v>
      </c>
      <c r="F541" s="270" t="s">
        <v>918</v>
      </c>
      <c r="G541" s="271" t="s">
        <v>194</v>
      </c>
      <c r="H541" s="272">
        <v>605.96000000000004</v>
      </c>
      <c r="I541" s="273"/>
      <c r="J541" s="274">
        <f>ROUND(I541*H541,2)</f>
        <v>0</v>
      </c>
      <c r="K541" s="270" t="s">
        <v>143</v>
      </c>
      <c r="L541" s="275"/>
      <c r="M541" s="276" t="s">
        <v>19</v>
      </c>
      <c r="N541" s="277" t="s">
        <v>43</v>
      </c>
      <c r="O541" s="85"/>
      <c r="P541" s="228">
        <f>O541*H541</f>
        <v>0</v>
      </c>
      <c r="Q541" s="228">
        <v>0</v>
      </c>
      <c r="R541" s="228">
        <f>Q541*H541</f>
        <v>0</v>
      </c>
      <c r="S541" s="228">
        <v>0</v>
      </c>
      <c r="T541" s="229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30" t="s">
        <v>180</v>
      </c>
      <c r="AT541" s="230" t="s">
        <v>207</v>
      </c>
      <c r="AU541" s="230" t="s">
        <v>82</v>
      </c>
      <c r="AY541" s="18" t="s">
        <v>132</v>
      </c>
      <c r="BE541" s="231">
        <f>IF(N541="základní",J541,0)</f>
        <v>0</v>
      </c>
      <c r="BF541" s="231">
        <f>IF(N541="snížená",J541,0)</f>
        <v>0</v>
      </c>
      <c r="BG541" s="231">
        <f>IF(N541="zákl. přenesená",J541,0)</f>
        <v>0</v>
      </c>
      <c r="BH541" s="231">
        <f>IF(N541="sníž. přenesená",J541,0)</f>
        <v>0</v>
      </c>
      <c r="BI541" s="231">
        <f>IF(N541="nulová",J541,0)</f>
        <v>0</v>
      </c>
      <c r="BJ541" s="18" t="s">
        <v>80</v>
      </c>
      <c r="BK541" s="231">
        <f>ROUND(I541*H541,2)</f>
        <v>0</v>
      </c>
      <c r="BL541" s="18" t="s">
        <v>138</v>
      </c>
      <c r="BM541" s="230" t="s">
        <v>919</v>
      </c>
    </row>
    <row r="542" s="2" customFormat="1">
      <c r="A542" s="39"/>
      <c r="B542" s="40"/>
      <c r="C542" s="41"/>
      <c r="D542" s="232" t="s">
        <v>145</v>
      </c>
      <c r="E542" s="41"/>
      <c r="F542" s="233" t="s">
        <v>918</v>
      </c>
      <c r="G542" s="41"/>
      <c r="H542" s="41"/>
      <c r="I542" s="137"/>
      <c r="J542" s="41"/>
      <c r="K542" s="41"/>
      <c r="L542" s="45"/>
      <c r="M542" s="234"/>
      <c r="N542" s="235"/>
      <c r="O542" s="85"/>
      <c r="P542" s="85"/>
      <c r="Q542" s="85"/>
      <c r="R542" s="85"/>
      <c r="S542" s="85"/>
      <c r="T542" s="86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T542" s="18" t="s">
        <v>145</v>
      </c>
      <c r="AU542" s="18" t="s">
        <v>82</v>
      </c>
    </row>
    <row r="543" s="14" customFormat="1">
      <c r="A543" s="14"/>
      <c r="B543" s="246"/>
      <c r="C543" s="247"/>
      <c r="D543" s="232" t="s">
        <v>147</v>
      </c>
      <c r="E543" s="248" t="s">
        <v>19</v>
      </c>
      <c r="F543" s="249" t="s">
        <v>920</v>
      </c>
      <c r="G543" s="247"/>
      <c r="H543" s="250">
        <v>605.96000000000004</v>
      </c>
      <c r="I543" s="251"/>
      <c r="J543" s="247"/>
      <c r="K543" s="247"/>
      <c r="L543" s="252"/>
      <c r="M543" s="253"/>
      <c r="N543" s="254"/>
      <c r="O543" s="254"/>
      <c r="P543" s="254"/>
      <c r="Q543" s="254"/>
      <c r="R543" s="254"/>
      <c r="S543" s="254"/>
      <c r="T543" s="255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6" t="s">
        <v>147</v>
      </c>
      <c r="AU543" s="256" t="s">
        <v>82</v>
      </c>
      <c r="AV543" s="14" t="s">
        <v>82</v>
      </c>
      <c r="AW543" s="14" t="s">
        <v>33</v>
      </c>
      <c r="AX543" s="14" t="s">
        <v>80</v>
      </c>
      <c r="AY543" s="256" t="s">
        <v>132</v>
      </c>
    </row>
    <row r="544" s="2" customFormat="1" ht="16.5" customHeight="1">
      <c r="A544" s="39"/>
      <c r="B544" s="40"/>
      <c r="C544" s="219" t="s">
        <v>921</v>
      </c>
      <c r="D544" s="219" t="s">
        <v>134</v>
      </c>
      <c r="E544" s="220" t="s">
        <v>922</v>
      </c>
      <c r="F544" s="221" t="s">
        <v>923</v>
      </c>
      <c r="G544" s="222" t="s">
        <v>142</v>
      </c>
      <c r="H544" s="223">
        <v>236.51300000000001</v>
      </c>
      <c r="I544" s="224"/>
      <c r="J544" s="225">
        <f>ROUND(I544*H544,2)</f>
        <v>0</v>
      </c>
      <c r="K544" s="221" t="s">
        <v>143</v>
      </c>
      <c r="L544" s="45"/>
      <c r="M544" s="226" t="s">
        <v>19</v>
      </c>
      <c r="N544" s="227" t="s">
        <v>43</v>
      </c>
      <c r="O544" s="85"/>
      <c r="P544" s="228">
        <f>O544*H544</f>
        <v>0</v>
      </c>
      <c r="Q544" s="228">
        <v>0</v>
      </c>
      <c r="R544" s="228">
        <f>Q544*H544</f>
        <v>0</v>
      </c>
      <c r="S544" s="228">
        <v>0</v>
      </c>
      <c r="T544" s="229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30" t="s">
        <v>138</v>
      </c>
      <c r="AT544" s="230" t="s">
        <v>134</v>
      </c>
      <c r="AU544" s="230" t="s">
        <v>82</v>
      </c>
      <c r="AY544" s="18" t="s">
        <v>132</v>
      </c>
      <c r="BE544" s="231">
        <f>IF(N544="základní",J544,0)</f>
        <v>0</v>
      </c>
      <c r="BF544" s="231">
        <f>IF(N544="snížená",J544,0)</f>
        <v>0</v>
      </c>
      <c r="BG544" s="231">
        <f>IF(N544="zákl. přenesená",J544,0)</f>
        <v>0</v>
      </c>
      <c r="BH544" s="231">
        <f>IF(N544="sníž. přenesená",J544,0)</f>
        <v>0</v>
      </c>
      <c r="BI544" s="231">
        <f>IF(N544="nulová",J544,0)</f>
        <v>0</v>
      </c>
      <c r="BJ544" s="18" t="s">
        <v>80</v>
      </c>
      <c r="BK544" s="231">
        <f>ROUND(I544*H544,2)</f>
        <v>0</v>
      </c>
      <c r="BL544" s="18" t="s">
        <v>138</v>
      </c>
      <c r="BM544" s="230" t="s">
        <v>924</v>
      </c>
    </row>
    <row r="545" s="2" customFormat="1">
      <c r="A545" s="39"/>
      <c r="B545" s="40"/>
      <c r="C545" s="41"/>
      <c r="D545" s="232" t="s">
        <v>145</v>
      </c>
      <c r="E545" s="41"/>
      <c r="F545" s="233" t="s">
        <v>925</v>
      </c>
      <c r="G545" s="41"/>
      <c r="H545" s="41"/>
      <c r="I545" s="137"/>
      <c r="J545" s="41"/>
      <c r="K545" s="41"/>
      <c r="L545" s="45"/>
      <c r="M545" s="234"/>
      <c r="N545" s="235"/>
      <c r="O545" s="85"/>
      <c r="P545" s="85"/>
      <c r="Q545" s="85"/>
      <c r="R545" s="85"/>
      <c r="S545" s="85"/>
      <c r="T545" s="86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T545" s="18" t="s">
        <v>145</v>
      </c>
      <c r="AU545" s="18" t="s">
        <v>82</v>
      </c>
    </row>
    <row r="546" s="13" customFormat="1">
      <c r="A546" s="13"/>
      <c r="B546" s="236"/>
      <c r="C546" s="237"/>
      <c r="D546" s="232" t="s">
        <v>147</v>
      </c>
      <c r="E546" s="238" t="s">
        <v>19</v>
      </c>
      <c r="F546" s="239" t="s">
        <v>926</v>
      </c>
      <c r="G546" s="237"/>
      <c r="H546" s="238" t="s">
        <v>19</v>
      </c>
      <c r="I546" s="240"/>
      <c r="J546" s="237"/>
      <c r="K546" s="237"/>
      <c r="L546" s="241"/>
      <c r="M546" s="242"/>
      <c r="N546" s="243"/>
      <c r="O546" s="243"/>
      <c r="P546" s="243"/>
      <c r="Q546" s="243"/>
      <c r="R546" s="243"/>
      <c r="S546" s="243"/>
      <c r="T546" s="244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5" t="s">
        <v>147</v>
      </c>
      <c r="AU546" s="245" t="s">
        <v>82</v>
      </c>
      <c r="AV546" s="13" t="s">
        <v>80</v>
      </c>
      <c r="AW546" s="13" t="s">
        <v>33</v>
      </c>
      <c r="AX546" s="13" t="s">
        <v>72</v>
      </c>
      <c r="AY546" s="245" t="s">
        <v>132</v>
      </c>
    </row>
    <row r="547" s="14" customFormat="1">
      <c r="A547" s="14"/>
      <c r="B547" s="246"/>
      <c r="C547" s="247"/>
      <c r="D547" s="232" t="s">
        <v>147</v>
      </c>
      <c r="E547" s="248" t="s">
        <v>19</v>
      </c>
      <c r="F547" s="249" t="s">
        <v>927</v>
      </c>
      <c r="G547" s="247"/>
      <c r="H547" s="250">
        <v>191.75</v>
      </c>
      <c r="I547" s="251"/>
      <c r="J547" s="247"/>
      <c r="K547" s="247"/>
      <c r="L547" s="252"/>
      <c r="M547" s="253"/>
      <c r="N547" s="254"/>
      <c r="O547" s="254"/>
      <c r="P547" s="254"/>
      <c r="Q547" s="254"/>
      <c r="R547" s="254"/>
      <c r="S547" s="254"/>
      <c r="T547" s="255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6" t="s">
        <v>147</v>
      </c>
      <c r="AU547" s="256" t="s">
        <v>82</v>
      </c>
      <c r="AV547" s="14" t="s">
        <v>82</v>
      </c>
      <c r="AW547" s="14" t="s">
        <v>33</v>
      </c>
      <c r="AX547" s="14" t="s">
        <v>72</v>
      </c>
      <c r="AY547" s="256" t="s">
        <v>132</v>
      </c>
    </row>
    <row r="548" s="14" customFormat="1">
      <c r="A548" s="14"/>
      <c r="B548" s="246"/>
      <c r="C548" s="247"/>
      <c r="D548" s="232" t="s">
        <v>147</v>
      </c>
      <c r="E548" s="248" t="s">
        <v>19</v>
      </c>
      <c r="F548" s="249" t="s">
        <v>928</v>
      </c>
      <c r="G548" s="247"/>
      <c r="H548" s="250">
        <v>44.762999999999998</v>
      </c>
      <c r="I548" s="251"/>
      <c r="J548" s="247"/>
      <c r="K548" s="247"/>
      <c r="L548" s="252"/>
      <c r="M548" s="253"/>
      <c r="N548" s="254"/>
      <c r="O548" s="254"/>
      <c r="P548" s="254"/>
      <c r="Q548" s="254"/>
      <c r="R548" s="254"/>
      <c r="S548" s="254"/>
      <c r="T548" s="255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6" t="s">
        <v>147</v>
      </c>
      <c r="AU548" s="256" t="s">
        <v>82</v>
      </c>
      <c r="AV548" s="14" t="s">
        <v>82</v>
      </c>
      <c r="AW548" s="14" t="s">
        <v>33</v>
      </c>
      <c r="AX548" s="14" t="s">
        <v>72</v>
      </c>
      <c r="AY548" s="256" t="s">
        <v>132</v>
      </c>
    </row>
    <row r="549" s="15" customFormat="1">
      <c r="A549" s="15"/>
      <c r="B549" s="257"/>
      <c r="C549" s="258"/>
      <c r="D549" s="232" t="s">
        <v>147</v>
      </c>
      <c r="E549" s="259" t="s">
        <v>19</v>
      </c>
      <c r="F549" s="260" t="s">
        <v>163</v>
      </c>
      <c r="G549" s="258"/>
      <c r="H549" s="261">
        <v>236.51300000000001</v>
      </c>
      <c r="I549" s="262"/>
      <c r="J549" s="258"/>
      <c r="K549" s="258"/>
      <c r="L549" s="263"/>
      <c r="M549" s="264"/>
      <c r="N549" s="265"/>
      <c r="O549" s="265"/>
      <c r="P549" s="265"/>
      <c r="Q549" s="265"/>
      <c r="R549" s="265"/>
      <c r="S549" s="265"/>
      <c r="T549" s="266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67" t="s">
        <v>147</v>
      </c>
      <c r="AU549" s="267" t="s">
        <v>82</v>
      </c>
      <c r="AV549" s="15" t="s">
        <v>138</v>
      </c>
      <c r="AW549" s="15" t="s">
        <v>33</v>
      </c>
      <c r="AX549" s="15" t="s">
        <v>80</v>
      </c>
      <c r="AY549" s="267" t="s">
        <v>132</v>
      </c>
    </row>
    <row r="550" s="2" customFormat="1" ht="16.5" customHeight="1">
      <c r="A550" s="39"/>
      <c r="B550" s="40"/>
      <c r="C550" s="219" t="s">
        <v>929</v>
      </c>
      <c r="D550" s="219" t="s">
        <v>134</v>
      </c>
      <c r="E550" s="220" t="s">
        <v>187</v>
      </c>
      <c r="F550" s="221" t="s">
        <v>188</v>
      </c>
      <c r="G550" s="222" t="s">
        <v>142</v>
      </c>
      <c r="H550" s="223">
        <v>236.51300000000001</v>
      </c>
      <c r="I550" s="224"/>
      <c r="J550" s="225">
        <f>ROUND(I550*H550,2)</f>
        <v>0</v>
      </c>
      <c r="K550" s="221" t="s">
        <v>143</v>
      </c>
      <c r="L550" s="45"/>
      <c r="M550" s="226" t="s">
        <v>19</v>
      </c>
      <c r="N550" s="227" t="s">
        <v>43</v>
      </c>
      <c r="O550" s="85"/>
      <c r="P550" s="228">
        <f>O550*H550</f>
        <v>0</v>
      </c>
      <c r="Q550" s="228">
        <v>0</v>
      </c>
      <c r="R550" s="228">
        <f>Q550*H550</f>
        <v>0</v>
      </c>
      <c r="S550" s="228">
        <v>0</v>
      </c>
      <c r="T550" s="229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30" t="s">
        <v>138</v>
      </c>
      <c r="AT550" s="230" t="s">
        <v>134</v>
      </c>
      <c r="AU550" s="230" t="s">
        <v>82</v>
      </c>
      <c r="AY550" s="18" t="s">
        <v>132</v>
      </c>
      <c r="BE550" s="231">
        <f>IF(N550="základní",J550,0)</f>
        <v>0</v>
      </c>
      <c r="BF550" s="231">
        <f>IF(N550="snížená",J550,0)</f>
        <v>0</v>
      </c>
      <c r="BG550" s="231">
        <f>IF(N550="zákl. přenesená",J550,0)</f>
        <v>0</v>
      </c>
      <c r="BH550" s="231">
        <f>IF(N550="sníž. přenesená",J550,0)</f>
        <v>0</v>
      </c>
      <c r="BI550" s="231">
        <f>IF(N550="nulová",J550,0)</f>
        <v>0</v>
      </c>
      <c r="BJ550" s="18" t="s">
        <v>80</v>
      </c>
      <c r="BK550" s="231">
        <f>ROUND(I550*H550,2)</f>
        <v>0</v>
      </c>
      <c r="BL550" s="18" t="s">
        <v>138</v>
      </c>
      <c r="BM550" s="230" t="s">
        <v>930</v>
      </c>
    </row>
    <row r="551" s="2" customFormat="1">
      <c r="A551" s="39"/>
      <c r="B551" s="40"/>
      <c r="C551" s="41"/>
      <c r="D551" s="232" t="s">
        <v>145</v>
      </c>
      <c r="E551" s="41"/>
      <c r="F551" s="233" t="s">
        <v>190</v>
      </c>
      <c r="G551" s="41"/>
      <c r="H551" s="41"/>
      <c r="I551" s="137"/>
      <c r="J551" s="41"/>
      <c r="K551" s="41"/>
      <c r="L551" s="45"/>
      <c r="M551" s="234"/>
      <c r="N551" s="235"/>
      <c r="O551" s="85"/>
      <c r="P551" s="85"/>
      <c r="Q551" s="85"/>
      <c r="R551" s="85"/>
      <c r="S551" s="85"/>
      <c r="T551" s="86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145</v>
      </c>
      <c r="AU551" s="18" t="s">
        <v>82</v>
      </c>
    </row>
    <row r="552" s="2" customFormat="1" ht="16.5" customHeight="1">
      <c r="A552" s="39"/>
      <c r="B552" s="40"/>
      <c r="C552" s="219" t="s">
        <v>931</v>
      </c>
      <c r="D552" s="219" t="s">
        <v>134</v>
      </c>
      <c r="E552" s="220" t="s">
        <v>932</v>
      </c>
      <c r="F552" s="221" t="s">
        <v>933</v>
      </c>
      <c r="G552" s="222" t="s">
        <v>142</v>
      </c>
      <c r="H552" s="223">
        <v>44.762999999999998</v>
      </c>
      <c r="I552" s="224"/>
      <c r="J552" s="225">
        <f>ROUND(I552*H552,2)</f>
        <v>0</v>
      </c>
      <c r="K552" s="221" t="s">
        <v>143</v>
      </c>
      <c r="L552" s="45"/>
      <c r="M552" s="226" t="s">
        <v>19</v>
      </c>
      <c r="N552" s="227" t="s">
        <v>43</v>
      </c>
      <c r="O552" s="85"/>
      <c r="P552" s="228">
        <f>O552*H552</f>
        <v>0</v>
      </c>
      <c r="Q552" s="228">
        <v>0</v>
      </c>
      <c r="R552" s="228">
        <f>Q552*H552</f>
        <v>0</v>
      </c>
      <c r="S552" s="228">
        <v>0</v>
      </c>
      <c r="T552" s="229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30" t="s">
        <v>138</v>
      </c>
      <c r="AT552" s="230" t="s">
        <v>134</v>
      </c>
      <c r="AU552" s="230" t="s">
        <v>82</v>
      </c>
      <c r="AY552" s="18" t="s">
        <v>132</v>
      </c>
      <c r="BE552" s="231">
        <f>IF(N552="základní",J552,0)</f>
        <v>0</v>
      </c>
      <c r="BF552" s="231">
        <f>IF(N552="snížená",J552,0)</f>
        <v>0</v>
      </c>
      <c r="BG552" s="231">
        <f>IF(N552="zákl. přenesená",J552,0)</f>
        <v>0</v>
      </c>
      <c r="BH552" s="231">
        <f>IF(N552="sníž. přenesená",J552,0)</f>
        <v>0</v>
      </c>
      <c r="BI552" s="231">
        <f>IF(N552="nulová",J552,0)</f>
        <v>0</v>
      </c>
      <c r="BJ552" s="18" t="s">
        <v>80</v>
      </c>
      <c r="BK552" s="231">
        <f>ROUND(I552*H552,2)</f>
        <v>0</v>
      </c>
      <c r="BL552" s="18" t="s">
        <v>138</v>
      </c>
      <c r="BM552" s="230" t="s">
        <v>934</v>
      </c>
    </row>
    <row r="553" s="2" customFormat="1">
      <c r="A553" s="39"/>
      <c r="B553" s="40"/>
      <c r="C553" s="41"/>
      <c r="D553" s="232" t="s">
        <v>145</v>
      </c>
      <c r="E553" s="41"/>
      <c r="F553" s="233" t="s">
        <v>935</v>
      </c>
      <c r="G553" s="41"/>
      <c r="H553" s="41"/>
      <c r="I553" s="137"/>
      <c r="J553" s="41"/>
      <c r="K553" s="41"/>
      <c r="L553" s="45"/>
      <c r="M553" s="234"/>
      <c r="N553" s="235"/>
      <c r="O553" s="85"/>
      <c r="P553" s="85"/>
      <c r="Q553" s="85"/>
      <c r="R553" s="85"/>
      <c r="S553" s="85"/>
      <c r="T553" s="86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145</v>
      </c>
      <c r="AU553" s="18" t="s">
        <v>82</v>
      </c>
    </row>
    <row r="554" s="14" customFormat="1">
      <c r="A554" s="14"/>
      <c r="B554" s="246"/>
      <c r="C554" s="247"/>
      <c r="D554" s="232" t="s">
        <v>147</v>
      </c>
      <c r="E554" s="248" t="s">
        <v>19</v>
      </c>
      <c r="F554" s="249" t="s">
        <v>936</v>
      </c>
      <c r="G554" s="247"/>
      <c r="H554" s="250">
        <v>53.100000000000001</v>
      </c>
      <c r="I554" s="251"/>
      <c r="J554" s="247"/>
      <c r="K554" s="247"/>
      <c r="L554" s="252"/>
      <c r="M554" s="253"/>
      <c r="N554" s="254"/>
      <c r="O554" s="254"/>
      <c r="P554" s="254"/>
      <c r="Q554" s="254"/>
      <c r="R554" s="254"/>
      <c r="S554" s="254"/>
      <c r="T554" s="255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6" t="s">
        <v>147</v>
      </c>
      <c r="AU554" s="256" t="s">
        <v>82</v>
      </c>
      <c r="AV554" s="14" t="s">
        <v>82</v>
      </c>
      <c r="AW554" s="14" t="s">
        <v>33</v>
      </c>
      <c r="AX554" s="14" t="s">
        <v>72</v>
      </c>
      <c r="AY554" s="256" t="s">
        <v>132</v>
      </c>
    </row>
    <row r="555" s="14" customFormat="1">
      <c r="A555" s="14"/>
      <c r="B555" s="246"/>
      <c r="C555" s="247"/>
      <c r="D555" s="232" t="s">
        <v>147</v>
      </c>
      <c r="E555" s="248" t="s">
        <v>19</v>
      </c>
      <c r="F555" s="249" t="s">
        <v>937</v>
      </c>
      <c r="G555" s="247"/>
      <c r="H555" s="250">
        <v>-8.3369999999999997</v>
      </c>
      <c r="I555" s="251"/>
      <c r="J555" s="247"/>
      <c r="K555" s="247"/>
      <c r="L555" s="252"/>
      <c r="M555" s="253"/>
      <c r="N555" s="254"/>
      <c r="O555" s="254"/>
      <c r="P555" s="254"/>
      <c r="Q555" s="254"/>
      <c r="R555" s="254"/>
      <c r="S555" s="254"/>
      <c r="T555" s="255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6" t="s">
        <v>147</v>
      </c>
      <c r="AU555" s="256" t="s">
        <v>82</v>
      </c>
      <c r="AV555" s="14" t="s">
        <v>82</v>
      </c>
      <c r="AW555" s="14" t="s">
        <v>33</v>
      </c>
      <c r="AX555" s="14" t="s">
        <v>72</v>
      </c>
      <c r="AY555" s="256" t="s">
        <v>132</v>
      </c>
    </row>
    <row r="556" s="15" customFormat="1">
      <c r="A556" s="15"/>
      <c r="B556" s="257"/>
      <c r="C556" s="258"/>
      <c r="D556" s="232" t="s">
        <v>147</v>
      </c>
      <c r="E556" s="259" t="s">
        <v>19</v>
      </c>
      <c r="F556" s="260" t="s">
        <v>163</v>
      </c>
      <c r="G556" s="258"/>
      <c r="H556" s="261">
        <v>44.762999999999998</v>
      </c>
      <c r="I556" s="262"/>
      <c r="J556" s="258"/>
      <c r="K556" s="258"/>
      <c r="L556" s="263"/>
      <c r="M556" s="264"/>
      <c r="N556" s="265"/>
      <c r="O556" s="265"/>
      <c r="P556" s="265"/>
      <c r="Q556" s="265"/>
      <c r="R556" s="265"/>
      <c r="S556" s="265"/>
      <c r="T556" s="266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67" t="s">
        <v>147</v>
      </c>
      <c r="AU556" s="267" t="s">
        <v>82</v>
      </c>
      <c r="AV556" s="15" t="s">
        <v>138</v>
      </c>
      <c r="AW556" s="15" t="s">
        <v>33</v>
      </c>
      <c r="AX556" s="15" t="s">
        <v>80</v>
      </c>
      <c r="AY556" s="267" t="s">
        <v>132</v>
      </c>
    </row>
    <row r="557" s="2" customFormat="1" ht="16.5" customHeight="1">
      <c r="A557" s="39"/>
      <c r="B557" s="40"/>
      <c r="C557" s="268" t="s">
        <v>938</v>
      </c>
      <c r="D557" s="268" t="s">
        <v>207</v>
      </c>
      <c r="E557" s="269" t="s">
        <v>939</v>
      </c>
      <c r="F557" s="270" t="s">
        <v>940</v>
      </c>
      <c r="G557" s="271" t="s">
        <v>194</v>
      </c>
      <c r="H557" s="272">
        <v>91.947999999999993</v>
      </c>
      <c r="I557" s="273"/>
      <c r="J557" s="274">
        <f>ROUND(I557*H557,2)</f>
        <v>0</v>
      </c>
      <c r="K557" s="270" t="s">
        <v>143</v>
      </c>
      <c r="L557" s="275"/>
      <c r="M557" s="276" t="s">
        <v>19</v>
      </c>
      <c r="N557" s="277" t="s">
        <v>43</v>
      </c>
      <c r="O557" s="85"/>
      <c r="P557" s="228">
        <f>O557*H557</f>
        <v>0</v>
      </c>
      <c r="Q557" s="228">
        <v>0</v>
      </c>
      <c r="R557" s="228">
        <f>Q557*H557</f>
        <v>0</v>
      </c>
      <c r="S557" s="228">
        <v>0</v>
      </c>
      <c r="T557" s="229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30" t="s">
        <v>180</v>
      </c>
      <c r="AT557" s="230" t="s">
        <v>207</v>
      </c>
      <c r="AU557" s="230" t="s">
        <v>82</v>
      </c>
      <c r="AY557" s="18" t="s">
        <v>132</v>
      </c>
      <c r="BE557" s="231">
        <f>IF(N557="základní",J557,0)</f>
        <v>0</v>
      </c>
      <c r="BF557" s="231">
        <f>IF(N557="snížená",J557,0)</f>
        <v>0</v>
      </c>
      <c r="BG557" s="231">
        <f>IF(N557="zákl. přenesená",J557,0)</f>
        <v>0</v>
      </c>
      <c r="BH557" s="231">
        <f>IF(N557="sníž. přenesená",J557,0)</f>
        <v>0</v>
      </c>
      <c r="BI557" s="231">
        <f>IF(N557="nulová",J557,0)</f>
        <v>0</v>
      </c>
      <c r="BJ557" s="18" t="s">
        <v>80</v>
      </c>
      <c r="BK557" s="231">
        <f>ROUND(I557*H557,2)</f>
        <v>0</v>
      </c>
      <c r="BL557" s="18" t="s">
        <v>138</v>
      </c>
      <c r="BM557" s="230" t="s">
        <v>941</v>
      </c>
    </row>
    <row r="558" s="2" customFormat="1">
      <c r="A558" s="39"/>
      <c r="B558" s="40"/>
      <c r="C558" s="41"/>
      <c r="D558" s="232" t="s">
        <v>145</v>
      </c>
      <c r="E558" s="41"/>
      <c r="F558" s="233" t="s">
        <v>940</v>
      </c>
      <c r="G558" s="41"/>
      <c r="H558" s="41"/>
      <c r="I558" s="137"/>
      <c r="J558" s="41"/>
      <c r="K558" s="41"/>
      <c r="L558" s="45"/>
      <c r="M558" s="234"/>
      <c r="N558" s="235"/>
      <c r="O558" s="85"/>
      <c r="P558" s="85"/>
      <c r="Q558" s="85"/>
      <c r="R558" s="85"/>
      <c r="S558" s="85"/>
      <c r="T558" s="86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145</v>
      </c>
      <c r="AU558" s="18" t="s">
        <v>82</v>
      </c>
    </row>
    <row r="559" s="14" customFormat="1">
      <c r="A559" s="14"/>
      <c r="B559" s="246"/>
      <c r="C559" s="247"/>
      <c r="D559" s="232" t="s">
        <v>147</v>
      </c>
      <c r="E559" s="248" t="s">
        <v>19</v>
      </c>
      <c r="F559" s="249" t="s">
        <v>942</v>
      </c>
      <c r="G559" s="247"/>
      <c r="H559" s="250">
        <v>91.947999999999993</v>
      </c>
      <c r="I559" s="251"/>
      <c r="J559" s="247"/>
      <c r="K559" s="247"/>
      <c r="L559" s="252"/>
      <c r="M559" s="253"/>
      <c r="N559" s="254"/>
      <c r="O559" s="254"/>
      <c r="P559" s="254"/>
      <c r="Q559" s="254"/>
      <c r="R559" s="254"/>
      <c r="S559" s="254"/>
      <c r="T559" s="255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6" t="s">
        <v>147</v>
      </c>
      <c r="AU559" s="256" t="s">
        <v>82</v>
      </c>
      <c r="AV559" s="14" t="s">
        <v>82</v>
      </c>
      <c r="AW559" s="14" t="s">
        <v>33</v>
      </c>
      <c r="AX559" s="14" t="s">
        <v>80</v>
      </c>
      <c r="AY559" s="256" t="s">
        <v>132</v>
      </c>
    </row>
    <row r="560" s="2" customFormat="1" ht="16.5" customHeight="1">
      <c r="A560" s="39"/>
      <c r="B560" s="40"/>
      <c r="C560" s="219" t="s">
        <v>943</v>
      </c>
      <c r="D560" s="219" t="s">
        <v>134</v>
      </c>
      <c r="E560" s="220" t="s">
        <v>944</v>
      </c>
      <c r="F560" s="221" t="s">
        <v>945</v>
      </c>
      <c r="G560" s="222" t="s">
        <v>142</v>
      </c>
      <c r="H560" s="223">
        <v>10.619999999999999</v>
      </c>
      <c r="I560" s="224"/>
      <c r="J560" s="225">
        <f>ROUND(I560*H560,2)</f>
        <v>0</v>
      </c>
      <c r="K560" s="221" t="s">
        <v>143</v>
      </c>
      <c r="L560" s="45"/>
      <c r="M560" s="226" t="s">
        <v>19</v>
      </c>
      <c r="N560" s="227" t="s">
        <v>43</v>
      </c>
      <c r="O560" s="85"/>
      <c r="P560" s="228">
        <f>O560*H560</f>
        <v>0</v>
      </c>
      <c r="Q560" s="228">
        <v>0</v>
      </c>
      <c r="R560" s="228">
        <f>Q560*H560</f>
        <v>0</v>
      </c>
      <c r="S560" s="228">
        <v>2.1000000000000001</v>
      </c>
      <c r="T560" s="229">
        <f>S560*H560</f>
        <v>22.302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30" t="s">
        <v>138</v>
      </c>
      <c r="AT560" s="230" t="s">
        <v>134</v>
      </c>
      <c r="AU560" s="230" t="s">
        <v>82</v>
      </c>
      <c r="AY560" s="18" t="s">
        <v>132</v>
      </c>
      <c r="BE560" s="231">
        <f>IF(N560="základní",J560,0)</f>
        <v>0</v>
      </c>
      <c r="BF560" s="231">
        <f>IF(N560="snížená",J560,0)</f>
        <v>0</v>
      </c>
      <c r="BG560" s="231">
        <f>IF(N560="zákl. přenesená",J560,0)</f>
        <v>0</v>
      </c>
      <c r="BH560" s="231">
        <f>IF(N560="sníž. přenesená",J560,0)</f>
        <v>0</v>
      </c>
      <c r="BI560" s="231">
        <f>IF(N560="nulová",J560,0)</f>
        <v>0</v>
      </c>
      <c r="BJ560" s="18" t="s">
        <v>80</v>
      </c>
      <c r="BK560" s="231">
        <f>ROUND(I560*H560,2)</f>
        <v>0</v>
      </c>
      <c r="BL560" s="18" t="s">
        <v>138</v>
      </c>
      <c r="BM560" s="230" t="s">
        <v>946</v>
      </c>
    </row>
    <row r="561" s="2" customFormat="1">
      <c r="A561" s="39"/>
      <c r="B561" s="40"/>
      <c r="C561" s="41"/>
      <c r="D561" s="232" t="s">
        <v>145</v>
      </c>
      <c r="E561" s="41"/>
      <c r="F561" s="233" t="s">
        <v>947</v>
      </c>
      <c r="G561" s="41"/>
      <c r="H561" s="41"/>
      <c r="I561" s="137"/>
      <c r="J561" s="41"/>
      <c r="K561" s="41"/>
      <c r="L561" s="45"/>
      <c r="M561" s="234"/>
      <c r="N561" s="235"/>
      <c r="O561" s="85"/>
      <c r="P561" s="85"/>
      <c r="Q561" s="85"/>
      <c r="R561" s="85"/>
      <c r="S561" s="85"/>
      <c r="T561" s="86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145</v>
      </c>
      <c r="AU561" s="18" t="s">
        <v>82</v>
      </c>
    </row>
    <row r="562" s="13" customFormat="1">
      <c r="A562" s="13"/>
      <c r="B562" s="236"/>
      <c r="C562" s="237"/>
      <c r="D562" s="232" t="s">
        <v>147</v>
      </c>
      <c r="E562" s="238" t="s">
        <v>19</v>
      </c>
      <c r="F562" s="239" t="s">
        <v>948</v>
      </c>
      <c r="G562" s="237"/>
      <c r="H562" s="238" t="s">
        <v>19</v>
      </c>
      <c r="I562" s="240"/>
      <c r="J562" s="237"/>
      <c r="K562" s="237"/>
      <c r="L562" s="241"/>
      <c r="M562" s="242"/>
      <c r="N562" s="243"/>
      <c r="O562" s="243"/>
      <c r="P562" s="243"/>
      <c r="Q562" s="243"/>
      <c r="R562" s="243"/>
      <c r="S562" s="243"/>
      <c r="T562" s="244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5" t="s">
        <v>147</v>
      </c>
      <c r="AU562" s="245" t="s">
        <v>82</v>
      </c>
      <c r="AV562" s="13" t="s">
        <v>80</v>
      </c>
      <c r="AW562" s="13" t="s">
        <v>33</v>
      </c>
      <c r="AX562" s="13" t="s">
        <v>72</v>
      </c>
      <c r="AY562" s="245" t="s">
        <v>132</v>
      </c>
    </row>
    <row r="563" s="14" customFormat="1">
      <c r="A563" s="14"/>
      <c r="B563" s="246"/>
      <c r="C563" s="247"/>
      <c r="D563" s="232" t="s">
        <v>147</v>
      </c>
      <c r="E563" s="248" t="s">
        <v>19</v>
      </c>
      <c r="F563" s="249" t="s">
        <v>949</v>
      </c>
      <c r="G563" s="247"/>
      <c r="H563" s="250">
        <v>10.619999999999999</v>
      </c>
      <c r="I563" s="251"/>
      <c r="J563" s="247"/>
      <c r="K563" s="247"/>
      <c r="L563" s="252"/>
      <c r="M563" s="253"/>
      <c r="N563" s="254"/>
      <c r="O563" s="254"/>
      <c r="P563" s="254"/>
      <c r="Q563" s="254"/>
      <c r="R563" s="254"/>
      <c r="S563" s="254"/>
      <c r="T563" s="255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6" t="s">
        <v>147</v>
      </c>
      <c r="AU563" s="256" t="s">
        <v>82</v>
      </c>
      <c r="AV563" s="14" t="s">
        <v>82</v>
      </c>
      <c r="AW563" s="14" t="s">
        <v>33</v>
      </c>
      <c r="AX563" s="14" t="s">
        <v>80</v>
      </c>
      <c r="AY563" s="256" t="s">
        <v>132</v>
      </c>
    </row>
    <row r="564" s="2" customFormat="1" ht="16.5" customHeight="1">
      <c r="A564" s="39"/>
      <c r="B564" s="40"/>
      <c r="C564" s="219" t="s">
        <v>950</v>
      </c>
      <c r="D564" s="219" t="s">
        <v>134</v>
      </c>
      <c r="E564" s="220" t="s">
        <v>438</v>
      </c>
      <c r="F564" s="221" t="s">
        <v>439</v>
      </c>
      <c r="G564" s="222" t="s">
        <v>194</v>
      </c>
      <c r="H564" s="223">
        <v>22.302</v>
      </c>
      <c r="I564" s="224"/>
      <c r="J564" s="225">
        <f>ROUND(I564*H564,2)</f>
        <v>0</v>
      </c>
      <c r="K564" s="221" t="s">
        <v>143</v>
      </c>
      <c r="L564" s="45"/>
      <c r="M564" s="226" t="s">
        <v>19</v>
      </c>
      <c r="N564" s="227" t="s">
        <v>43</v>
      </c>
      <c r="O564" s="85"/>
      <c r="P564" s="228">
        <f>O564*H564</f>
        <v>0</v>
      </c>
      <c r="Q564" s="228">
        <v>0</v>
      </c>
      <c r="R564" s="228">
        <f>Q564*H564</f>
        <v>0</v>
      </c>
      <c r="S564" s="228">
        <v>0</v>
      </c>
      <c r="T564" s="229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30" t="s">
        <v>138</v>
      </c>
      <c r="AT564" s="230" t="s">
        <v>134</v>
      </c>
      <c r="AU564" s="230" t="s">
        <v>82</v>
      </c>
      <c r="AY564" s="18" t="s">
        <v>132</v>
      </c>
      <c r="BE564" s="231">
        <f>IF(N564="základní",J564,0)</f>
        <v>0</v>
      </c>
      <c r="BF564" s="231">
        <f>IF(N564="snížená",J564,0)</f>
        <v>0</v>
      </c>
      <c r="BG564" s="231">
        <f>IF(N564="zákl. přenesená",J564,0)</f>
        <v>0</v>
      </c>
      <c r="BH564" s="231">
        <f>IF(N564="sníž. přenesená",J564,0)</f>
        <v>0</v>
      </c>
      <c r="BI564" s="231">
        <f>IF(N564="nulová",J564,0)</f>
        <v>0</v>
      </c>
      <c r="BJ564" s="18" t="s">
        <v>80</v>
      </c>
      <c r="BK564" s="231">
        <f>ROUND(I564*H564,2)</f>
        <v>0</v>
      </c>
      <c r="BL564" s="18" t="s">
        <v>138</v>
      </c>
      <c r="BM564" s="230" t="s">
        <v>951</v>
      </c>
    </row>
    <row r="565" s="2" customFormat="1">
      <c r="A565" s="39"/>
      <c r="B565" s="40"/>
      <c r="C565" s="41"/>
      <c r="D565" s="232" t="s">
        <v>145</v>
      </c>
      <c r="E565" s="41"/>
      <c r="F565" s="233" t="s">
        <v>441</v>
      </c>
      <c r="G565" s="41"/>
      <c r="H565" s="41"/>
      <c r="I565" s="137"/>
      <c r="J565" s="41"/>
      <c r="K565" s="41"/>
      <c r="L565" s="45"/>
      <c r="M565" s="234"/>
      <c r="N565" s="235"/>
      <c r="O565" s="85"/>
      <c r="P565" s="85"/>
      <c r="Q565" s="85"/>
      <c r="R565" s="85"/>
      <c r="S565" s="85"/>
      <c r="T565" s="86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145</v>
      </c>
      <c r="AU565" s="18" t="s">
        <v>82</v>
      </c>
    </row>
    <row r="566" s="2" customFormat="1" ht="16.5" customHeight="1">
      <c r="A566" s="39"/>
      <c r="B566" s="40"/>
      <c r="C566" s="219" t="s">
        <v>952</v>
      </c>
      <c r="D566" s="219" t="s">
        <v>134</v>
      </c>
      <c r="E566" s="220" t="s">
        <v>443</v>
      </c>
      <c r="F566" s="221" t="s">
        <v>444</v>
      </c>
      <c r="G566" s="222" t="s">
        <v>194</v>
      </c>
      <c r="H566" s="223">
        <v>22.302</v>
      </c>
      <c r="I566" s="224"/>
      <c r="J566" s="225">
        <f>ROUND(I566*H566,2)</f>
        <v>0</v>
      </c>
      <c r="K566" s="221" t="s">
        <v>143</v>
      </c>
      <c r="L566" s="45"/>
      <c r="M566" s="226" t="s">
        <v>19</v>
      </c>
      <c r="N566" s="227" t="s">
        <v>43</v>
      </c>
      <c r="O566" s="85"/>
      <c r="P566" s="228">
        <f>O566*H566</f>
        <v>0</v>
      </c>
      <c r="Q566" s="228">
        <v>0</v>
      </c>
      <c r="R566" s="228">
        <f>Q566*H566</f>
        <v>0</v>
      </c>
      <c r="S566" s="228">
        <v>0</v>
      </c>
      <c r="T566" s="229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30" t="s">
        <v>138</v>
      </c>
      <c r="AT566" s="230" t="s">
        <v>134</v>
      </c>
      <c r="AU566" s="230" t="s">
        <v>82</v>
      </c>
      <c r="AY566" s="18" t="s">
        <v>132</v>
      </c>
      <c r="BE566" s="231">
        <f>IF(N566="základní",J566,0)</f>
        <v>0</v>
      </c>
      <c r="BF566" s="231">
        <f>IF(N566="snížená",J566,0)</f>
        <v>0</v>
      </c>
      <c r="BG566" s="231">
        <f>IF(N566="zákl. přenesená",J566,0)</f>
        <v>0</v>
      </c>
      <c r="BH566" s="231">
        <f>IF(N566="sníž. přenesená",J566,0)</f>
        <v>0</v>
      </c>
      <c r="BI566" s="231">
        <f>IF(N566="nulová",J566,0)</f>
        <v>0</v>
      </c>
      <c r="BJ566" s="18" t="s">
        <v>80</v>
      </c>
      <c r="BK566" s="231">
        <f>ROUND(I566*H566,2)</f>
        <v>0</v>
      </c>
      <c r="BL566" s="18" t="s">
        <v>138</v>
      </c>
      <c r="BM566" s="230" t="s">
        <v>953</v>
      </c>
    </row>
    <row r="567" s="2" customFormat="1">
      <c r="A567" s="39"/>
      <c r="B567" s="40"/>
      <c r="C567" s="41"/>
      <c r="D567" s="232" t="s">
        <v>145</v>
      </c>
      <c r="E567" s="41"/>
      <c r="F567" s="233" t="s">
        <v>446</v>
      </c>
      <c r="G567" s="41"/>
      <c r="H567" s="41"/>
      <c r="I567" s="137"/>
      <c r="J567" s="41"/>
      <c r="K567" s="41"/>
      <c r="L567" s="45"/>
      <c r="M567" s="234"/>
      <c r="N567" s="235"/>
      <c r="O567" s="85"/>
      <c r="P567" s="85"/>
      <c r="Q567" s="85"/>
      <c r="R567" s="85"/>
      <c r="S567" s="85"/>
      <c r="T567" s="86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145</v>
      </c>
      <c r="AU567" s="18" t="s">
        <v>82</v>
      </c>
    </row>
    <row r="568" s="2" customFormat="1" ht="16.5" customHeight="1">
      <c r="A568" s="39"/>
      <c r="B568" s="40"/>
      <c r="C568" s="219" t="s">
        <v>954</v>
      </c>
      <c r="D568" s="219" t="s">
        <v>134</v>
      </c>
      <c r="E568" s="220" t="s">
        <v>448</v>
      </c>
      <c r="F568" s="221" t="s">
        <v>449</v>
      </c>
      <c r="G568" s="222" t="s">
        <v>194</v>
      </c>
      <c r="H568" s="223">
        <v>44.603999999999999</v>
      </c>
      <c r="I568" s="224"/>
      <c r="J568" s="225">
        <f>ROUND(I568*H568,2)</f>
        <v>0</v>
      </c>
      <c r="K568" s="221" t="s">
        <v>143</v>
      </c>
      <c r="L568" s="45"/>
      <c r="M568" s="226" t="s">
        <v>19</v>
      </c>
      <c r="N568" s="227" t="s">
        <v>43</v>
      </c>
      <c r="O568" s="85"/>
      <c r="P568" s="228">
        <f>O568*H568</f>
        <v>0</v>
      </c>
      <c r="Q568" s="228">
        <v>0</v>
      </c>
      <c r="R568" s="228">
        <f>Q568*H568</f>
        <v>0</v>
      </c>
      <c r="S568" s="228">
        <v>0</v>
      </c>
      <c r="T568" s="229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30" t="s">
        <v>138</v>
      </c>
      <c r="AT568" s="230" t="s">
        <v>134</v>
      </c>
      <c r="AU568" s="230" t="s">
        <v>82</v>
      </c>
      <c r="AY568" s="18" t="s">
        <v>132</v>
      </c>
      <c r="BE568" s="231">
        <f>IF(N568="základní",J568,0)</f>
        <v>0</v>
      </c>
      <c r="BF568" s="231">
        <f>IF(N568="snížená",J568,0)</f>
        <v>0</v>
      </c>
      <c r="BG568" s="231">
        <f>IF(N568="zákl. přenesená",J568,0)</f>
        <v>0</v>
      </c>
      <c r="BH568" s="231">
        <f>IF(N568="sníž. přenesená",J568,0)</f>
        <v>0</v>
      </c>
      <c r="BI568" s="231">
        <f>IF(N568="nulová",J568,0)</f>
        <v>0</v>
      </c>
      <c r="BJ568" s="18" t="s">
        <v>80</v>
      </c>
      <c r="BK568" s="231">
        <f>ROUND(I568*H568,2)</f>
        <v>0</v>
      </c>
      <c r="BL568" s="18" t="s">
        <v>138</v>
      </c>
      <c r="BM568" s="230" t="s">
        <v>955</v>
      </c>
    </row>
    <row r="569" s="2" customFormat="1">
      <c r="A569" s="39"/>
      <c r="B569" s="40"/>
      <c r="C569" s="41"/>
      <c r="D569" s="232" t="s">
        <v>145</v>
      </c>
      <c r="E569" s="41"/>
      <c r="F569" s="233" t="s">
        <v>451</v>
      </c>
      <c r="G569" s="41"/>
      <c r="H569" s="41"/>
      <c r="I569" s="137"/>
      <c r="J569" s="41"/>
      <c r="K569" s="41"/>
      <c r="L569" s="45"/>
      <c r="M569" s="234"/>
      <c r="N569" s="235"/>
      <c r="O569" s="85"/>
      <c r="P569" s="85"/>
      <c r="Q569" s="85"/>
      <c r="R569" s="85"/>
      <c r="S569" s="85"/>
      <c r="T569" s="86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145</v>
      </c>
      <c r="AU569" s="18" t="s">
        <v>82</v>
      </c>
    </row>
    <row r="570" s="14" customFormat="1">
      <c r="A570" s="14"/>
      <c r="B570" s="246"/>
      <c r="C570" s="247"/>
      <c r="D570" s="232" t="s">
        <v>147</v>
      </c>
      <c r="E570" s="247"/>
      <c r="F570" s="249" t="s">
        <v>956</v>
      </c>
      <c r="G570" s="247"/>
      <c r="H570" s="250">
        <v>44.603999999999999</v>
      </c>
      <c r="I570" s="251"/>
      <c r="J570" s="247"/>
      <c r="K570" s="247"/>
      <c r="L570" s="252"/>
      <c r="M570" s="253"/>
      <c r="N570" s="254"/>
      <c r="O570" s="254"/>
      <c r="P570" s="254"/>
      <c r="Q570" s="254"/>
      <c r="R570" s="254"/>
      <c r="S570" s="254"/>
      <c r="T570" s="255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6" t="s">
        <v>147</v>
      </c>
      <c r="AU570" s="256" t="s">
        <v>82</v>
      </c>
      <c r="AV570" s="14" t="s">
        <v>82</v>
      </c>
      <c r="AW570" s="14" t="s">
        <v>4</v>
      </c>
      <c r="AX570" s="14" t="s">
        <v>80</v>
      </c>
      <c r="AY570" s="256" t="s">
        <v>132</v>
      </c>
    </row>
    <row r="571" s="2" customFormat="1" ht="16.5" customHeight="1">
      <c r="A571" s="39"/>
      <c r="B571" s="40"/>
      <c r="C571" s="219" t="s">
        <v>957</v>
      </c>
      <c r="D571" s="219" t="s">
        <v>134</v>
      </c>
      <c r="E571" s="220" t="s">
        <v>454</v>
      </c>
      <c r="F571" s="221" t="s">
        <v>455</v>
      </c>
      <c r="G571" s="222" t="s">
        <v>194</v>
      </c>
      <c r="H571" s="223">
        <v>22.302</v>
      </c>
      <c r="I571" s="224"/>
      <c r="J571" s="225">
        <f>ROUND(I571*H571,2)</f>
        <v>0</v>
      </c>
      <c r="K571" s="221" t="s">
        <v>19</v>
      </c>
      <c r="L571" s="45"/>
      <c r="M571" s="226" t="s">
        <v>19</v>
      </c>
      <c r="N571" s="227" t="s">
        <v>43</v>
      </c>
      <c r="O571" s="85"/>
      <c r="P571" s="228">
        <f>O571*H571</f>
        <v>0</v>
      </c>
      <c r="Q571" s="228">
        <v>0</v>
      </c>
      <c r="R571" s="228">
        <f>Q571*H571</f>
        <v>0</v>
      </c>
      <c r="S571" s="228">
        <v>0</v>
      </c>
      <c r="T571" s="229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30" t="s">
        <v>138</v>
      </c>
      <c r="AT571" s="230" t="s">
        <v>134</v>
      </c>
      <c r="AU571" s="230" t="s">
        <v>82</v>
      </c>
      <c r="AY571" s="18" t="s">
        <v>132</v>
      </c>
      <c r="BE571" s="231">
        <f>IF(N571="základní",J571,0)</f>
        <v>0</v>
      </c>
      <c r="BF571" s="231">
        <f>IF(N571="snížená",J571,0)</f>
        <v>0</v>
      </c>
      <c r="BG571" s="231">
        <f>IF(N571="zákl. přenesená",J571,0)</f>
        <v>0</v>
      </c>
      <c r="BH571" s="231">
        <f>IF(N571="sníž. přenesená",J571,0)</f>
        <v>0</v>
      </c>
      <c r="BI571" s="231">
        <f>IF(N571="nulová",J571,0)</f>
        <v>0</v>
      </c>
      <c r="BJ571" s="18" t="s">
        <v>80</v>
      </c>
      <c r="BK571" s="231">
        <f>ROUND(I571*H571,2)</f>
        <v>0</v>
      </c>
      <c r="BL571" s="18" t="s">
        <v>138</v>
      </c>
      <c r="BM571" s="230" t="s">
        <v>958</v>
      </c>
    </row>
    <row r="572" s="2" customFormat="1">
      <c r="A572" s="39"/>
      <c r="B572" s="40"/>
      <c r="C572" s="41"/>
      <c r="D572" s="232" t="s">
        <v>145</v>
      </c>
      <c r="E572" s="41"/>
      <c r="F572" s="233" t="s">
        <v>457</v>
      </c>
      <c r="G572" s="41"/>
      <c r="H572" s="41"/>
      <c r="I572" s="137"/>
      <c r="J572" s="41"/>
      <c r="K572" s="41"/>
      <c r="L572" s="45"/>
      <c r="M572" s="234"/>
      <c r="N572" s="235"/>
      <c r="O572" s="85"/>
      <c r="P572" s="85"/>
      <c r="Q572" s="85"/>
      <c r="R572" s="85"/>
      <c r="S572" s="85"/>
      <c r="T572" s="86"/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T572" s="18" t="s">
        <v>145</v>
      </c>
      <c r="AU572" s="18" t="s">
        <v>82</v>
      </c>
    </row>
    <row r="573" s="12" customFormat="1" ht="22.8" customHeight="1">
      <c r="A573" s="12"/>
      <c r="B573" s="203"/>
      <c r="C573" s="204"/>
      <c r="D573" s="205" t="s">
        <v>71</v>
      </c>
      <c r="E573" s="217" t="s">
        <v>959</v>
      </c>
      <c r="F573" s="217" t="s">
        <v>960</v>
      </c>
      <c r="G573" s="204"/>
      <c r="H573" s="204"/>
      <c r="I573" s="207"/>
      <c r="J573" s="218">
        <f>BK573</f>
        <v>0</v>
      </c>
      <c r="K573" s="204"/>
      <c r="L573" s="209"/>
      <c r="M573" s="210"/>
      <c r="N573" s="211"/>
      <c r="O573" s="211"/>
      <c r="P573" s="212">
        <f>SUM(P574:P623)</f>
        <v>0</v>
      </c>
      <c r="Q573" s="211"/>
      <c r="R573" s="212">
        <f>SUM(R574:R623)</f>
        <v>0.81910949999999993</v>
      </c>
      <c r="S573" s="211"/>
      <c r="T573" s="213">
        <f>SUM(T574:T623)</f>
        <v>0</v>
      </c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R573" s="214" t="s">
        <v>80</v>
      </c>
      <c r="AT573" s="215" t="s">
        <v>71</v>
      </c>
      <c r="AU573" s="215" t="s">
        <v>80</v>
      </c>
      <c r="AY573" s="214" t="s">
        <v>132</v>
      </c>
      <c r="BK573" s="216">
        <f>SUM(BK574:BK623)</f>
        <v>0</v>
      </c>
    </row>
    <row r="574" s="2" customFormat="1" ht="16.5" customHeight="1">
      <c r="A574" s="39"/>
      <c r="B574" s="40"/>
      <c r="C574" s="219" t="s">
        <v>961</v>
      </c>
      <c r="D574" s="219" t="s">
        <v>134</v>
      </c>
      <c r="E574" s="220" t="s">
        <v>873</v>
      </c>
      <c r="F574" s="221" t="s">
        <v>874</v>
      </c>
      <c r="G574" s="222" t="s">
        <v>142</v>
      </c>
      <c r="H574" s="223">
        <v>109.038</v>
      </c>
      <c r="I574" s="224"/>
      <c r="J574" s="225">
        <f>ROUND(I574*H574,2)</f>
        <v>0</v>
      </c>
      <c r="K574" s="221" t="s">
        <v>143</v>
      </c>
      <c r="L574" s="45"/>
      <c r="M574" s="226" t="s">
        <v>19</v>
      </c>
      <c r="N574" s="227" t="s">
        <v>43</v>
      </c>
      <c r="O574" s="85"/>
      <c r="P574" s="228">
        <f>O574*H574</f>
        <v>0</v>
      </c>
      <c r="Q574" s="228">
        <v>0</v>
      </c>
      <c r="R574" s="228">
        <f>Q574*H574</f>
        <v>0</v>
      </c>
      <c r="S574" s="228">
        <v>0</v>
      </c>
      <c r="T574" s="229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30" t="s">
        <v>138</v>
      </c>
      <c r="AT574" s="230" t="s">
        <v>134</v>
      </c>
      <c r="AU574" s="230" t="s">
        <v>82</v>
      </c>
      <c r="AY574" s="18" t="s">
        <v>132</v>
      </c>
      <c r="BE574" s="231">
        <f>IF(N574="základní",J574,0)</f>
        <v>0</v>
      </c>
      <c r="BF574" s="231">
        <f>IF(N574="snížená",J574,0)</f>
        <v>0</v>
      </c>
      <c r="BG574" s="231">
        <f>IF(N574="zákl. přenesená",J574,0)</f>
        <v>0</v>
      </c>
      <c r="BH574" s="231">
        <f>IF(N574="sníž. přenesená",J574,0)</f>
        <v>0</v>
      </c>
      <c r="BI574" s="231">
        <f>IF(N574="nulová",J574,0)</f>
        <v>0</v>
      </c>
      <c r="BJ574" s="18" t="s">
        <v>80</v>
      </c>
      <c r="BK574" s="231">
        <f>ROUND(I574*H574,2)</f>
        <v>0</v>
      </c>
      <c r="BL574" s="18" t="s">
        <v>138</v>
      </c>
      <c r="BM574" s="230" t="s">
        <v>962</v>
      </c>
    </row>
    <row r="575" s="2" customFormat="1">
      <c r="A575" s="39"/>
      <c r="B575" s="40"/>
      <c r="C575" s="41"/>
      <c r="D575" s="232" t="s">
        <v>145</v>
      </c>
      <c r="E575" s="41"/>
      <c r="F575" s="233" t="s">
        <v>876</v>
      </c>
      <c r="G575" s="41"/>
      <c r="H575" s="41"/>
      <c r="I575" s="137"/>
      <c r="J575" s="41"/>
      <c r="K575" s="41"/>
      <c r="L575" s="45"/>
      <c r="M575" s="234"/>
      <c r="N575" s="235"/>
      <c r="O575" s="85"/>
      <c r="P575" s="85"/>
      <c r="Q575" s="85"/>
      <c r="R575" s="85"/>
      <c r="S575" s="85"/>
      <c r="T575" s="86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145</v>
      </c>
      <c r="AU575" s="18" t="s">
        <v>82</v>
      </c>
    </row>
    <row r="576" s="13" customFormat="1">
      <c r="A576" s="13"/>
      <c r="B576" s="236"/>
      <c r="C576" s="237"/>
      <c r="D576" s="232" t="s">
        <v>147</v>
      </c>
      <c r="E576" s="238" t="s">
        <v>19</v>
      </c>
      <c r="F576" s="239" t="s">
        <v>148</v>
      </c>
      <c r="G576" s="237"/>
      <c r="H576" s="238" t="s">
        <v>19</v>
      </c>
      <c r="I576" s="240"/>
      <c r="J576" s="237"/>
      <c r="K576" s="237"/>
      <c r="L576" s="241"/>
      <c r="M576" s="242"/>
      <c r="N576" s="243"/>
      <c r="O576" s="243"/>
      <c r="P576" s="243"/>
      <c r="Q576" s="243"/>
      <c r="R576" s="243"/>
      <c r="S576" s="243"/>
      <c r="T576" s="244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5" t="s">
        <v>147</v>
      </c>
      <c r="AU576" s="245" t="s">
        <v>82</v>
      </c>
      <c r="AV576" s="13" t="s">
        <v>80</v>
      </c>
      <c r="AW576" s="13" t="s">
        <v>33</v>
      </c>
      <c r="AX576" s="13" t="s">
        <v>72</v>
      </c>
      <c r="AY576" s="245" t="s">
        <v>132</v>
      </c>
    </row>
    <row r="577" s="14" customFormat="1">
      <c r="A577" s="14"/>
      <c r="B577" s="246"/>
      <c r="C577" s="247"/>
      <c r="D577" s="232" t="s">
        <v>147</v>
      </c>
      <c r="E577" s="248" t="s">
        <v>19</v>
      </c>
      <c r="F577" s="249" t="s">
        <v>963</v>
      </c>
      <c r="G577" s="247"/>
      <c r="H577" s="250">
        <v>109.038</v>
      </c>
      <c r="I577" s="251"/>
      <c r="J577" s="247"/>
      <c r="K577" s="247"/>
      <c r="L577" s="252"/>
      <c r="M577" s="253"/>
      <c r="N577" s="254"/>
      <c r="O577" s="254"/>
      <c r="P577" s="254"/>
      <c r="Q577" s="254"/>
      <c r="R577" s="254"/>
      <c r="S577" s="254"/>
      <c r="T577" s="255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6" t="s">
        <v>147</v>
      </c>
      <c r="AU577" s="256" t="s">
        <v>82</v>
      </c>
      <c r="AV577" s="14" t="s">
        <v>82</v>
      </c>
      <c r="AW577" s="14" t="s">
        <v>33</v>
      </c>
      <c r="AX577" s="14" t="s">
        <v>80</v>
      </c>
      <c r="AY577" s="256" t="s">
        <v>132</v>
      </c>
    </row>
    <row r="578" s="2" customFormat="1" ht="16.5" customHeight="1">
      <c r="A578" s="39"/>
      <c r="B578" s="40"/>
      <c r="C578" s="219" t="s">
        <v>964</v>
      </c>
      <c r="D578" s="219" t="s">
        <v>134</v>
      </c>
      <c r="E578" s="220" t="s">
        <v>879</v>
      </c>
      <c r="F578" s="221" t="s">
        <v>880</v>
      </c>
      <c r="G578" s="222" t="s">
        <v>142</v>
      </c>
      <c r="H578" s="223">
        <v>109.038</v>
      </c>
      <c r="I578" s="224"/>
      <c r="J578" s="225">
        <f>ROUND(I578*H578,2)</f>
        <v>0</v>
      </c>
      <c r="K578" s="221" t="s">
        <v>143</v>
      </c>
      <c r="L578" s="45"/>
      <c r="M578" s="226" t="s">
        <v>19</v>
      </c>
      <c r="N578" s="227" t="s">
        <v>43</v>
      </c>
      <c r="O578" s="85"/>
      <c r="P578" s="228">
        <f>O578*H578</f>
        <v>0</v>
      </c>
      <c r="Q578" s="228">
        <v>0</v>
      </c>
      <c r="R578" s="228">
        <f>Q578*H578</f>
        <v>0</v>
      </c>
      <c r="S578" s="228">
        <v>0</v>
      </c>
      <c r="T578" s="229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30" t="s">
        <v>138</v>
      </c>
      <c r="AT578" s="230" t="s">
        <v>134</v>
      </c>
      <c r="AU578" s="230" t="s">
        <v>82</v>
      </c>
      <c r="AY578" s="18" t="s">
        <v>132</v>
      </c>
      <c r="BE578" s="231">
        <f>IF(N578="základní",J578,0)</f>
        <v>0</v>
      </c>
      <c r="BF578" s="231">
        <f>IF(N578="snížená",J578,0)</f>
        <v>0</v>
      </c>
      <c r="BG578" s="231">
        <f>IF(N578="zákl. přenesená",J578,0)</f>
        <v>0</v>
      </c>
      <c r="BH578" s="231">
        <f>IF(N578="sníž. přenesená",J578,0)</f>
        <v>0</v>
      </c>
      <c r="BI578" s="231">
        <f>IF(N578="nulová",J578,0)</f>
        <v>0</v>
      </c>
      <c r="BJ578" s="18" t="s">
        <v>80</v>
      </c>
      <c r="BK578" s="231">
        <f>ROUND(I578*H578,2)</f>
        <v>0</v>
      </c>
      <c r="BL578" s="18" t="s">
        <v>138</v>
      </c>
      <c r="BM578" s="230" t="s">
        <v>965</v>
      </c>
    </row>
    <row r="579" s="2" customFormat="1">
      <c r="A579" s="39"/>
      <c r="B579" s="40"/>
      <c r="C579" s="41"/>
      <c r="D579" s="232" t="s">
        <v>145</v>
      </c>
      <c r="E579" s="41"/>
      <c r="F579" s="233" t="s">
        <v>882</v>
      </c>
      <c r="G579" s="41"/>
      <c r="H579" s="41"/>
      <c r="I579" s="137"/>
      <c r="J579" s="41"/>
      <c r="K579" s="41"/>
      <c r="L579" s="45"/>
      <c r="M579" s="234"/>
      <c r="N579" s="235"/>
      <c r="O579" s="85"/>
      <c r="P579" s="85"/>
      <c r="Q579" s="85"/>
      <c r="R579" s="85"/>
      <c r="S579" s="85"/>
      <c r="T579" s="86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145</v>
      </c>
      <c r="AU579" s="18" t="s">
        <v>82</v>
      </c>
    </row>
    <row r="580" s="13" customFormat="1">
      <c r="A580" s="13"/>
      <c r="B580" s="236"/>
      <c r="C580" s="237"/>
      <c r="D580" s="232" t="s">
        <v>147</v>
      </c>
      <c r="E580" s="238" t="s">
        <v>19</v>
      </c>
      <c r="F580" s="239" t="s">
        <v>155</v>
      </c>
      <c r="G580" s="237"/>
      <c r="H580" s="238" t="s">
        <v>19</v>
      </c>
      <c r="I580" s="240"/>
      <c r="J580" s="237"/>
      <c r="K580" s="237"/>
      <c r="L580" s="241"/>
      <c r="M580" s="242"/>
      <c r="N580" s="243"/>
      <c r="O580" s="243"/>
      <c r="P580" s="243"/>
      <c r="Q580" s="243"/>
      <c r="R580" s="243"/>
      <c r="S580" s="243"/>
      <c r="T580" s="244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5" t="s">
        <v>147</v>
      </c>
      <c r="AU580" s="245" t="s">
        <v>82</v>
      </c>
      <c r="AV580" s="13" t="s">
        <v>80</v>
      </c>
      <c r="AW580" s="13" t="s">
        <v>33</v>
      </c>
      <c r="AX580" s="13" t="s">
        <v>72</v>
      </c>
      <c r="AY580" s="245" t="s">
        <v>132</v>
      </c>
    </row>
    <row r="581" s="14" customFormat="1">
      <c r="A581" s="14"/>
      <c r="B581" s="246"/>
      <c r="C581" s="247"/>
      <c r="D581" s="232" t="s">
        <v>147</v>
      </c>
      <c r="E581" s="248" t="s">
        <v>19</v>
      </c>
      <c r="F581" s="249" t="s">
        <v>963</v>
      </c>
      <c r="G581" s="247"/>
      <c r="H581" s="250">
        <v>109.038</v>
      </c>
      <c r="I581" s="251"/>
      <c r="J581" s="247"/>
      <c r="K581" s="247"/>
      <c r="L581" s="252"/>
      <c r="M581" s="253"/>
      <c r="N581" s="254"/>
      <c r="O581" s="254"/>
      <c r="P581" s="254"/>
      <c r="Q581" s="254"/>
      <c r="R581" s="254"/>
      <c r="S581" s="254"/>
      <c r="T581" s="255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6" t="s">
        <v>147</v>
      </c>
      <c r="AU581" s="256" t="s">
        <v>82</v>
      </c>
      <c r="AV581" s="14" t="s">
        <v>82</v>
      </c>
      <c r="AW581" s="14" t="s">
        <v>33</v>
      </c>
      <c r="AX581" s="14" t="s">
        <v>80</v>
      </c>
      <c r="AY581" s="256" t="s">
        <v>132</v>
      </c>
    </row>
    <row r="582" s="2" customFormat="1" ht="16.5" customHeight="1">
      <c r="A582" s="39"/>
      <c r="B582" s="40"/>
      <c r="C582" s="219" t="s">
        <v>966</v>
      </c>
      <c r="D582" s="219" t="s">
        <v>134</v>
      </c>
      <c r="E582" s="220" t="s">
        <v>895</v>
      </c>
      <c r="F582" s="221" t="s">
        <v>896</v>
      </c>
      <c r="G582" s="222" t="s">
        <v>142</v>
      </c>
      <c r="H582" s="223">
        <v>207.09</v>
      </c>
      <c r="I582" s="224"/>
      <c r="J582" s="225">
        <f>ROUND(I582*H582,2)</f>
        <v>0</v>
      </c>
      <c r="K582" s="221" t="s">
        <v>143</v>
      </c>
      <c r="L582" s="45"/>
      <c r="M582" s="226" t="s">
        <v>19</v>
      </c>
      <c r="N582" s="227" t="s">
        <v>43</v>
      </c>
      <c r="O582" s="85"/>
      <c r="P582" s="228">
        <f>O582*H582</f>
        <v>0</v>
      </c>
      <c r="Q582" s="228">
        <v>0</v>
      </c>
      <c r="R582" s="228">
        <f>Q582*H582</f>
        <v>0</v>
      </c>
      <c r="S582" s="228">
        <v>0</v>
      </c>
      <c r="T582" s="229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30" t="s">
        <v>138</v>
      </c>
      <c r="AT582" s="230" t="s">
        <v>134</v>
      </c>
      <c r="AU582" s="230" t="s">
        <v>82</v>
      </c>
      <c r="AY582" s="18" t="s">
        <v>132</v>
      </c>
      <c r="BE582" s="231">
        <f>IF(N582="základní",J582,0)</f>
        <v>0</v>
      </c>
      <c r="BF582" s="231">
        <f>IF(N582="snížená",J582,0)</f>
        <v>0</v>
      </c>
      <c r="BG582" s="231">
        <f>IF(N582="zákl. přenesená",J582,0)</f>
        <v>0</v>
      </c>
      <c r="BH582" s="231">
        <f>IF(N582="sníž. přenesená",J582,0)</f>
        <v>0</v>
      </c>
      <c r="BI582" s="231">
        <f>IF(N582="nulová",J582,0)</f>
        <v>0</v>
      </c>
      <c r="BJ582" s="18" t="s">
        <v>80</v>
      </c>
      <c r="BK582" s="231">
        <f>ROUND(I582*H582,2)</f>
        <v>0</v>
      </c>
      <c r="BL582" s="18" t="s">
        <v>138</v>
      </c>
      <c r="BM582" s="230" t="s">
        <v>967</v>
      </c>
    </row>
    <row r="583" s="2" customFormat="1">
      <c r="A583" s="39"/>
      <c r="B583" s="40"/>
      <c r="C583" s="41"/>
      <c r="D583" s="232" t="s">
        <v>145</v>
      </c>
      <c r="E583" s="41"/>
      <c r="F583" s="233" t="s">
        <v>898</v>
      </c>
      <c r="G583" s="41"/>
      <c r="H583" s="41"/>
      <c r="I583" s="137"/>
      <c r="J583" s="41"/>
      <c r="K583" s="41"/>
      <c r="L583" s="45"/>
      <c r="M583" s="234"/>
      <c r="N583" s="235"/>
      <c r="O583" s="85"/>
      <c r="P583" s="85"/>
      <c r="Q583" s="85"/>
      <c r="R583" s="85"/>
      <c r="S583" s="85"/>
      <c r="T583" s="86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145</v>
      </c>
      <c r="AU583" s="18" t="s">
        <v>82</v>
      </c>
    </row>
    <row r="584" s="14" customFormat="1">
      <c r="A584" s="14"/>
      <c r="B584" s="246"/>
      <c r="C584" s="247"/>
      <c r="D584" s="232" t="s">
        <v>147</v>
      </c>
      <c r="E584" s="248" t="s">
        <v>19</v>
      </c>
      <c r="F584" s="249" t="s">
        <v>968</v>
      </c>
      <c r="G584" s="247"/>
      <c r="H584" s="250">
        <v>207.09</v>
      </c>
      <c r="I584" s="251"/>
      <c r="J584" s="247"/>
      <c r="K584" s="247"/>
      <c r="L584" s="252"/>
      <c r="M584" s="253"/>
      <c r="N584" s="254"/>
      <c r="O584" s="254"/>
      <c r="P584" s="254"/>
      <c r="Q584" s="254"/>
      <c r="R584" s="254"/>
      <c r="S584" s="254"/>
      <c r="T584" s="255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6" t="s">
        <v>147</v>
      </c>
      <c r="AU584" s="256" t="s">
        <v>82</v>
      </c>
      <c r="AV584" s="14" t="s">
        <v>82</v>
      </c>
      <c r="AW584" s="14" t="s">
        <v>33</v>
      </c>
      <c r="AX584" s="14" t="s">
        <v>80</v>
      </c>
      <c r="AY584" s="256" t="s">
        <v>132</v>
      </c>
    </row>
    <row r="585" s="2" customFormat="1" ht="16.5" customHeight="1">
      <c r="A585" s="39"/>
      <c r="B585" s="40"/>
      <c r="C585" s="219" t="s">
        <v>969</v>
      </c>
      <c r="D585" s="219" t="s">
        <v>134</v>
      </c>
      <c r="E585" s="220" t="s">
        <v>970</v>
      </c>
      <c r="F585" s="221" t="s">
        <v>971</v>
      </c>
      <c r="G585" s="222" t="s">
        <v>142</v>
      </c>
      <c r="H585" s="223">
        <v>109.038</v>
      </c>
      <c r="I585" s="224"/>
      <c r="J585" s="225">
        <f>ROUND(I585*H585,2)</f>
        <v>0</v>
      </c>
      <c r="K585" s="221" t="s">
        <v>143</v>
      </c>
      <c r="L585" s="45"/>
      <c r="M585" s="226" t="s">
        <v>19</v>
      </c>
      <c r="N585" s="227" t="s">
        <v>43</v>
      </c>
      <c r="O585" s="85"/>
      <c r="P585" s="228">
        <f>O585*H585</f>
        <v>0</v>
      </c>
      <c r="Q585" s="228">
        <v>0</v>
      </c>
      <c r="R585" s="228">
        <f>Q585*H585</f>
        <v>0</v>
      </c>
      <c r="S585" s="228">
        <v>0</v>
      </c>
      <c r="T585" s="229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30" t="s">
        <v>138</v>
      </c>
      <c r="AT585" s="230" t="s">
        <v>134</v>
      </c>
      <c r="AU585" s="230" t="s">
        <v>82</v>
      </c>
      <c r="AY585" s="18" t="s">
        <v>132</v>
      </c>
      <c r="BE585" s="231">
        <f>IF(N585="základní",J585,0)</f>
        <v>0</v>
      </c>
      <c r="BF585" s="231">
        <f>IF(N585="snížená",J585,0)</f>
        <v>0</v>
      </c>
      <c r="BG585" s="231">
        <f>IF(N585="zákl. přenesená",J585,0)</f>
        <v>0</v>
      </c>
      <c r="BH585" s="231">
        <f>IF(N585="sníž. přenesená",J585,0)</f>
        <v>0</v>
      </c>
      <c r="BI585" s="231">
        <f>IF(N585="nulová",J585,0)</f>
        <v>0</v>
      </c>
      <c r="BJ585" s="18" t="s">
        <v>80</v>
      </c>
      <c r="BK585" s="231">
        <f>ROUND(I585*H585,2)</f>
        <v>0</v>
      </c>
      <c r="BL585" s="18" t="s">
        <v>138</v>
      </c>
      <c r="BM585" s="230" t="s">
        <v>972</v>
      </c>
    </row>
    <row r="586" s="2" customFormat="1">
      <c r="A586" s="39"/>
      <c r="B586" s="40"/>
      <c r="C586" s="41"/>
      <c r="D586" s="232" t="s">
        <v>145</v>
      </c>
      <c r="E586" s="41"/>
      <c r="F586" s="233" t="s">
        <v>973</v>
      </c>
      <c r="G586" s="41"/>
      <c r="H586" s="41"/>
      <c r="I586" s="137"/>
      <c r="J586" s="41"/>
      <c r="K586" s="41"/>
      <c r="L586" s="45"/>
      <c r="M586" s="234"/>
      <c r="N586" s="235"/>
      <c r="O586" s="85"/>
      <c r="P586" s="85"/>
      <c r="Q586" s="85"/>
      <c r="R586" s="85"/>
      <c r="S586" s="85"/>
      <c r="T586" s="86"/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T586" s="18" t="s">
        <v>145</v>
      </c>
      <c r="AU586" s="18" t="s">
        <v>82</v>
      </c>
    </row>
    <row r="587" s="14" customFormat="1">
      <c r="A587" s="14"/>
      <c r="B587" s="246"/>
      <c r="C587" s="247"/>
      <c r="D587" s="232" t="s">
        <v>147</v>
      </c>
      <c r="E587" s="248" t="s">
        <v>19</v>
      </c>
      <c r="F587" s="249" t="s">
        <v>974</v>
      </c>
      <c r="G587" s="247"/>
      <c r="H587" s="250">
        <v>109.038</v>
      </c>
      <c r="I587" s="251"/>
      <c r="J587" s="247"/>
      <c r="K587" s="247"/>
      <c r="L587" s="252"/>
      <c r="M587" s="253"/>
      <c r="N587" s="254"/>
      <c r="O587" s="254"/>
      <c r="P587" s="254"/>
      <c r="Q587" s="254"/>
      <c r="R587" s="254"/>
      <c r="S587" s="254"/>
      <c r="T587" s="255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6" t="s">
        <v>147</v>
      </c>
      <c r="AU587" s="256" t="s">
        <v>82</v>
      </c>
      <c r="AV587" s="14" t="s">
        <v>82</v>
      </c>
      <c r="AW587" s="14" t="s">
        <v>33</v>
      </c>
      <c r="AX587" s="14" t="s">
        <v>80</v>
      </c>
      <c r="AY587" s="256" t="s">
        <v>132</v>
      </c>
    </row>
    <row r="588" s="2" customFormat="1" ht="16.5" customHeight="1">
      <c r="A588" s="39"/>
      <c r="B588" s="40"/>
      <c r="C588" s="219" t="s">
        <v>975</v>
      </c>
      <c r="D588" s="219" t="s">
        <v>134</v>
      </c>
      <c r="E588" s="220" t="s">
        <v>383</v>
      </c>
      <c r="F588" s="221" t="s">
        <v>384</v>
      </c>
      <c r="G588" s="222" t="s">
        <v>142</v>
      </c>
      <c r="H588" s="223">
        <v>218.07599999999999</v>
      </c>
      <c r="I588" s="224"/>
      <c r="J588" s="225">
        <f>ROUND(I588*H588,2)</f>
        <v>0</v>
      </c>
      <c r="K588" s="221" t="s">
        <v>143</v>
      </c>
      <c r="L588" s="45"/>
      <c r="M588" s="226" t="s">
        <v>19</v>
      </c>
      <c r="N588" s="227" t="s">
        <v>43</v>
      </c>
      <c r="O588" s="85"/>
      <c r="P588" s="228">
        <f>O588*H588</f>
        <v>0</v>
      </c>
      <c r="Q588" s="228">
        <v>0</v>
      </c>
      <c r="R588" s="228">
        <f>Q588*H588</f>
        <v>0</v>
      </c>
      <c r="S588" s="228">
        <v>0</v>
      </c>
      <c r="T588" s="229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30" t="s">
        <v>138</v>
      </c>
      <c r="AT588" s="230" t="s">
        <v>134</v>
      </c>
      <c r="AU588" s="230" t="s">
        <v>82</v>
      </c>
      <c r="AY588" s="18" t="s">
        <v>132</v>
      </c>
      <c r="BE588" s="231">
        <f>IF(N588="základní",J588,0)</f>
        <v>0</v>
      </c>
      <c r="BF588" s="231">
        <f>IF(N588="snížená",J588,0)</f>
        <v>0</v>
      </c>
      <c r="BG588" s="231">
        <f>IF(N588="zákl. přenesená",J588,0)</f>
        <v>0</v>
      </c>
      <c r="BH588" s="231">
        <f>IF(N588="sníž. přenesená",J588,0)</f>
        <v>0</v>
      </c>
      <c r="BI588" s="231">
        <f>IF(N588="nulová",J588,0)</f>
        <v>0</v>
      </c>
      <c r="BJ588" s="18" t="s">
        <v>80</v>
      </c>
      <c r="BK588" s="231">
        <f>ROUND(I588*H588,2)</f>
        <v>0</v>
      </c>
      <c r="BL588" s="18" t="s">
        <v>138</v>
      </c>
      <c r="BM588" s="230" t="s">
        <v>976</v>
      </c>
    </row>
    <row r="589" s="2" customFormat="1">
      <c r="A589" s="39"/>
      <c r="B589" s="40"/>
      <c r="C589" s="41"/>
      <c r="D589" s="232" t="s">
        <v>145</v>
      </c>
      <c r="E589" s="41"/>
      <c r="F589" s="233" t="s">
        <v>386</v>
      </c>
      <c r="G589" s="41"/>
      <c r="H589" s="41"/>
      <c r="I589" s="137"/>
      <c r="J589" s="41"/>
      <c r="K589" s="41"/>
      <c r="L589" s="45"/>
      <c r="M589" s="234"/>
      <c r="N589" s="235"/>
      <c r="O589" s="85"/>
      <c r="P589" s="85"/>
      <c r="Q589" s="85"/>
      <c r="R589" s="85"/>
      <c r="S589" s="85"/>
      <c r="T589" s="86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T589" s="18" t="s">
        <v>145</v>
      </c>
      <c r="AU589" s="18" t="s">
        <v>82</v>
      </c>
    </row>
    <row r="590" s="14" customFormat="1">
      <c r="A590" s="14"/>
      <c r="B590" s="246"/>
      <c r="C590" s="247"/>
      <c r="D590" s="232" t="s">
        <v>147</v>
      </c>
      <c r="E590" s="248" t="s">
        <v>19</v>
      </c>
      <c r="F590" s="249" t="s">
        <v>977</v>
      </c>
      <c r="G590" s="247"/>
      <c r="H590" s="250">
        <v>218.07599999999999</v>
      </c>
      <c r="I590" s="251"/>
      <c r="J590" s="247"/>
      <c r="K590" s="247"/>
      <c r="L590" s="252"/>
      <c r="M590" s="253"/>
      <c r="N590" s="254"/>
      <c r="O590" s="254"/>
      <c r="P590" s="254"/>
      <c r="Q590" s="254"/>
      <c r="R590" s="254"/>
      <c r="S590" s="254"/>
      <c r="T590" s="255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6" t="s">
        <v>147</v>
      </c>
      <c r="AU590" s="256" t="s">
        <v>82</v>
      </c>
      <c r="AV590" s="14" t="s">
        <v>82</v>
      </c>
      <c r="AW590" s="14" t="s">
        <v>33</v>
      </c>
      <c r="AX590" s="14" t="s">
        <v>80</v>
      </c>
      <c r="AY590" s="256" t="s">
        <v>132</v>
      </c>
    </row>
    <row r="591" s="2" customFormat="1" ht="16.5" customHeight="1">
      <c r="A591" s="39"/>
      <c r="B591" s="40"/>
      <c r="C591" s="219" t="s">
        <v>978</v>
      </c>
      <c r="D591" s="219" t="s">
        <v>134</v>
      </c>
      <c r="E591" s="220" t="s">
        <v>187</v>
      </c>
      <c r="F591" s="221" t="s">
        <v>188</v>
      </c>
      <c r="G591" s="222" t="s">
        <v>142</v>
      </c>
      <c r="H591" s="223">
        <v>218.07599999999999</v>
      </c>
      <c r="I591" s="224"/>
      <c r="J591" s="225">
        <f>ROUND(I591*H591,2)</f>
        <v>0</v>
      </c>
      <c r="K591" s="221" t="s">
        <v>143</v>
      </c>
      <c r="L591" s="45"/>
      <c r="M591" s="226" t="s">
        <v>19</v>
      </c>
      <c r="N591" s="227" t="s">
        <v>43</v>
      </c>
      <c r="O591" s="85"/>
      <c r="P591" s="228">
        <f>O591*H591</f>
        <v>0</v>
      </c>
      <c r="Q591" s="228">
        <v>0</v>
      </c>
      <c r="R591" s="228">
        <f>Q591*H591</f>
        <v>0</v>
      </c>
      <c r="S591" s="228">
        <v>0</v>
      </c>
      <c r="T591" s="229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30" t="s">
        <v>138</v>
      </c>
      <c r="AT591" s="230" t="s">
        <v>134</v>
      </c>
      <c r="AU591" s="230" t="s">
        <v>82</v>
      </c>
      <c r="AY591" s="18" t="s">
        <v>132</v>
      </c>
      <c r="BE591" s="231">
        <f>IF(N591="základní",J591,0)</f>
        <v>0</v>
      </c>
      <c r="BF591" s="231">
        <f>IF(N591="snížená",J591,0)</f>
        <v>0</v>
      </c>
      <c r="BG591" s="231">
        <f>IF(N591="zákl. přenesená",J591,0)</f>
        <v>0</v>
      </c>
      <c r="BH591" s="231">
        <f>IF(N591="sníž. přenesená",J591,0)</f>
        <v>0</v>
      </c>
      <c r="BI591" s="231">
        <f>IF(N591="nulová",J591,0)</f>
        <v>0</v>
      </c>
      <c r="BJ591" s="18" t="s">
        <v>80</v>
      </c>
      <c r="BK591" s="231">
        <f>ROUND(I591*H591,2)</f>
        <v>0</v>
      </c>
      <c r="BL591" s="18" t="s">
        <v>138</v>
      </c>
      <c r="BM591" s="230" t="s">
        <v>979</v>
      </c>
    </row>
    <row r="592" s="2" customFormat="1">
      <c r="A592" s="39"/>
      <c r="B592" s="40"/>
      <c r="C592" s="41"/>
      <c r="D592" s="232" t="s">
        <v>145</v>
      </c>
      <c r="E592" s="41"/>
      <c r="F592" s="233" t="s">
        <v>190</v>
      </c>
      <c r="G592" s="41"/>
      <c r="H592" s="41"/>
      <c r="I592" s="137"/>
      <c r="J592" s="41"/>
      <c r="K592" s="41"/>
      <c r="L592" s="45"/>
      <c r="M592" s="234"/>
      <c r="N592" s="235"/>
      <c r="O592" s="85"/>
      <c r="P592" s="85"/>
      <c r="Q592" s="85"/>
      <c r="R592" s="85"/>
      <c r="S592" s="85"/>
      <c r="T592" s="86"/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T592" s="18" t="s">
        <v>145</v>
      </c>
      <c r="AU592" s="18" t="s">
        <v>82</v>
      </c>
    </row>
    <row r="593" s="2" customFormat="1" ht="16.5" customHeight="1">
      <c r="A593" s="39"/>
      <c r="B593" s="40"/>
      <c r="C593" s="219" t="s">
        <v>980</v>
      </c>
      <c r="D593" s="219" t="s">
        <v>134</v>
      </c>
      <c r="E593" s="220" t="s">
        <v>905</v>
      </c>
      <c r="F593" s="221" t="s">
        <v>906</v>
      </c>
      <c r="G593" s="222" t="s">
        <v>142</v>
      </c>
      <c r="H593" s="223">
        <v>218.07599999999999</v>
      </c>
      <c r="I593" s="224"/>
      <c r="J593" s="225">
        <f>ROUND(I593*H593,2)</f>
        <v>0</v>
      </c>
      <c r="K593" s="221" t="s">
        <v>143</v>
      </c>
      <c r="L593" s="45"/>
      <c r="M593" s="226" t="s">
        <v>19</v>
      </c>
      <c r="N593" s="227" t="s">
        <v>43</v>
      </c>
      <c r="O593" s="85"/>
      <c r="P593" s="228">
        <f>O593*H593</f>
        <v>0</v>
      </c>
      <c r="Q593" s="228">
        <v>0</v>
      </c>
      <c r="R593" s="228">
        <f>Q593*H593</f>
        <v>0</v>
      </c>
      <c r="S593" s="228">
        <v>0</v>
      </c>
      <c r="T593" s="229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30" t="s">
        <v>138</v>
      </c>
      <c r="AT593" s="230" t="s">
        <v>134</v>
      </c>
      <c r="AU593" s="230" t="s">
        <v>82</v>
      </c>
      <c r="AY593" s="18" t="s">
        <v>132</v>
      </c>
      <c r="BE593" s="231">
        <f>IF(N593="základní",J593,0)</f>
        <v>0</v>
      </c>
      <c r="BF593" s="231">
        <f>IF(N593="snížená",J593,0)</f>
        <v>0</v>
      </c>
      <c r="BG593" s="231">
        <f>IF(N593="zákl. přenesená",J593,0)</f>
        <v>0</v>
      </c>
      <c r="BH593" s="231">
        <f>IF(N593="sníž. přenesená",J593,0)</f>
        <v>0</v>
      </c>
      <c r="BI593" s="231">
        <f>IF(N593="nulová",J593,0)</f>
        <v>0</v>
      </c>
      <c r="BJ593" s="18" t="s">
        <v>80</v>
      </c>
      <c r="BK593" s="231">
        <f>ROUND(I593*H593,2)</f>
        <v>0</v>
      </c>
      <c r="BL593" s="18" t="s">
        <v>138</v>
      </c>
      <c r="BM593" s="230" t="s">
        <v>981</v>
      </c>
    </row>
    <row r="594" s="2" customFormat="1">
      <c r="A594" s="39"/>
      <c r="B594" s="40"/>
      <c r="C594" s="41"/>
      <c r="D594" s="232" t="s">
        <v>145</v>
      </c>
      <c r="E594" s="41"/>
      <c r="F594" s="233" t="s">
        <v>906</v>
      </c>
      <c r="G594" s="41"/>
      <c r="H594" s="41"/>
      <c r="I594" s="137"/>
      <c r="J594" s="41"/>
      <c r="K594" s="41"/>
      <c r="L594" s="45"/>
      <c r="M594" s="234"/>
      <c r="N594" s="235"/>
      <c r="O594" s="85"/>
      <c r="P594" s="85"/>
      <c r="Q594" s="85"/>
      <c r="R594" s="85"/>
      <c r="S594" s="85"/>
      <c r="T594" s="86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145</v>
      </c>
      <c r="AU594" s="18" t="s">
        <v>82</v>
      </c>
    </row>
    <row r="595" s="2" customFormat="1" ht="16.5" customHeight="1">
      <c r="A595" s="39"/>
      <c r="B595" s="40"/>
      <c r="C595" s="219" t="s">
        <v>982</v>
      </c>
      <c r="D595" s="219" t="s">
        <v>134</v>
      </c>
      <c r="E595" s="220" t="s">
        <v>192</v>
      </c>
      <c r="F595" s="221" t="s">
        <v>193</v>
      </c>
      <c r="G595" s="222" t="s">
        <v>194</v>
      </c>
      <c r="H595" s="223">
        <v>436.15199999999999</v>
      </c>
      <c r="I595" s="224"/>
      <c r="J595" s="225">
        <f>ROUND(I595*H595,2)</f>
        <v>0</v>
      </c>
      <c r="K595" s="221" t="s">
        <v>143</v>
      </c>
      <c r="L595" s="45"/>
      <c r="M595" s="226" t="s">
        <v>19</v>
      </c>
      <c r="N595" s="227" t="s">
        <v>43</v>
      </c>
      <c r="O595" s="85"/>
      <c r="P595" s="228">
        <f>O595*H595</f>
        <v>0</v>
      </c>
      <c r="Q595" s="228">
        <v>0</v>
      </c>
      <c r="R595" s="228">
        <f>Q595*H595</f>
        <v>0</v>
      </c>
      <c r="S595" s="228">
        <v>0</v>
      </c>
      <c r="T595" s="229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30" t="s">
        <v>138</v>
      </c>
      <c r="AT595" s="230" t="s">
        <v>134</v>
      </c>
      <c r="AU595" s="230" t="s">
        <v>82</v>
      </c>
      <c r="AY595" s="18" t="s">
        <v>132</v>
      </c>
      <c r="BE595" s="231">
        <f>IF(N595="základní",J595,0)</f>
        <v>0</v>
      </c>
      <c r="BF595" s="231">
        <f>IF(N595="snížená",J595,0)</f>
        <v>0</v>
      </c>
      <c r="BG595" s="231">
        <f>IF(N595="zákl. přenesená",J595,0)</f>
        <v>0</v>
      </c>
      <c r="BH595" s="231">
        <f>IF(N595="sníž. přenesená",J595,0)</f>
        <v>0</v>
      </c>
      <c r="BI595" s="231">
        <f>IF(N595="nulová",J595,0)</f>
        <v>0</v>
      </c>
      <c r="BJ595" s="18" t="s">
        <v>80</v>
      </c>
      <c r="BK595" s="231">
        <f>ROUND(I595*H595,2)</f>
        <v>0</v>
      </c>
      <c r="BL595" s="18" t="s">
        <v>138</v>
      </c>
      <c r="BM595" s="230" t="s">
        <v>983</v>
      </c>
    </row>
    <row r="596" s="2" customFormat="1">
      <c r="A596" s="39"/>
      <c r="B596" s="40"/>
      <c r="C596" s="41"/>
      <c r="D596" s="232" t="s">
        <v>145</v>
      </c>
      <c r="E596" s="41"/>
      <c r="F596" s="233" t="s">
        <v>196</v>
      </c>
      <c r="G596" s="41"/>
      <c r="H596" s="41"/>
      <c r="I596" s="137"/>
      <c r="J596" s="41"/>
      <c r="K596" s="41"/>
      <c r="L596" s="45"/>
      <c r="M596" s="234"/>
      <c r="N596" s="235"/>
      <c r="O596" s="85"/>
      <c r="P596" s="85"/>
      <c r="Q596" s="85"/>
      <c r="R596" s="85"/>
      <c r="S596" s="85"/>
      <c r="T596" s="86"/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T596" s="18" t="s">
        <v>145</v>
      </c>
      <c r="AU596" s="18" t="s">
        <v>82</v>
      </c>
    </row>
    <row r="597" s="14" customFormat="1">
      <c r="A597" s="14"/>
      <c r="B597" s="246"/>
      <c r="C597" s="247"/>
      <c r="D597" s="232" t="s">
        <v>147</v>
      </c>
      <c r="E597" s="248" t="s">
        <v>19</v>
      </c>
      <c r="F597" s="249" t="s">
        <v>984</v>
      </c>
      <c r="G597" s="247"/>
      <c r="H597" s="250">
        <v>436.15199999999999</v>
      </c>
      <c r="I597" s="251"/>
      <c r="J597" s="247"/>
      <c r="K597" s="247"/>
      <c r="L597" s="252"/>
      <c r="M597" s="253"/>
      <c r="N597" s="254"/>
      <c r="O597" s="254"/>
      <c r="P597" s="254"/>
      <c r="Q597" s="254"/>
      <c r="R597" s="254"/>
      <c r="S597" s="254"/>
      <c r="T597" s="255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6" t="s">
        <v>147</v>
      </c>
      <c r="AU597" s="256" t="s">
        <v>82</v>
      </c>
      <c r="AV597" s="14" t="s">
        <v>82</v>
      </c>
      <c r="AW597" s="14" t="s">
        <v>33</v>
      </c>
      <c r="AX597" s="14" t="s">
        <v>80</v>
      </c>
      <c r="AY597" s="256" t="s">
        <v>132</v>
      </c>
    </row>
    <row r="598" s="2" customFormat="1" ht="16.5" customHeight="1">
      <c r="A598" s="39"/>
      <c r="B598" s="40"/>
      <c r="C598" s="219" t="s">
        <v>985</v>
      </c>
      <c r="D598" s="219" t="s">
        <v>134</v>
      </c>
      <c r="E598" s="220" t="s">
        <v>986</v>
      </c>
      <c r="F598" s="221" t="s">
        <v>987</v>
      </c>
      <c r="G598" s="222" t="s">
        <v>352</v>
      </c>
      <c r="H598" s="223">
        <v>270.5</v>
      </c>
      <c r="I598" s="224"/>
      <c r="J598" s="225">
        <f>ROUND(I598*H598,2)</f>
        <v>0</v>
      </c>
      <c r="K598" s="221" t="s">
        <v>143</v>
      </c>
      <c r="L598" s="45"/>
      <c r="M598" s="226" t="s">
        <v>19</v>
      </c>
      <c r="N598" s="227" t="s">
        <v>43</v>
      </c>
      <c r="O598" s="85"/>
      <c r="P598" s="228">
        <f>O598*H598</f>
        <v>0</v>
      </c>
      <c r="Q598" s="228">
        <v>0.00033</v>
      </c>
      <c r="R598" s="228">
        <f>Q598*H598</f>
        <v>0.089264999999999997</v>
      </c>
      <c r="S598" s="228">
        <v>0</v>
      </c>
      <c r="T598" s="229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30" t="s">
        <v>138</v>
      </c>
      <c r="AT598" s="230" t="s">
        <v>134</v>
      </c>
      <c r="AU598" s="230" t="s">
        <v>82</v>
      </c>
      <c r="AY598" s="18" t="s">
        <v>132</v>
      </c>
      <c r="BE598" s="231">
        <f>IF(N598="základní",J598,0)</f>
        <v>0</v>
      </c>
      <c r="BF598" s="231">
        <f>IF(N598="snížená",J598,0)</f>
        <v>0</v>
      </c>
      <c r="BG598" s="231">
        <f>IF(N598="zákl. přenesená",J598,0)</f>
        <v>0</v>
      </c>
      <c r="BH598" s="231">
        <f>IF(N598="sníž. přenesená",J598,0)</f>
        <v>0</v>
      </c>
      <c r="BI598" s="231">
        <f>IF(N598="nulová",J598,0)</f>
        <v>0</v>
      </c>
      <c r="BJ598" s="18" t="s">
        <v>80</v>
      </c>
      <c r="BK598" s="231">
        <f>ROUND(I598*H598,2)</f>
        <v>0</v>
      </c>
      <c r="BL598" s="18" t="s">
        <v>138</v>
      </c>
      <c r="BM598" s="230" t="s">
        <v>988</v>
      </c>
    </row>
    <row r="599" s="2" customFormat="1">
      <c r="A599" s="39"/>
      <c r="B599" s="40"/>
      <c r="C599" s="41"/>
      <c r="D599" s="232" t="s">
        <v>145</v>
      </c>
      <c r="E599" s="41"/>
      <c r="F599" s="233" t="s">
        <v>989</v>
      </c>
      <c r="G599" s="41"/>
      <c r="H599" s="41"/>
      <c r="I599" s="137"/>
      <c r="J599" s="41"/>
      <c r="K599" s="41"/>
      <c r="L599" s="45"/>
      <c r="M599" s="234"/>
      <c r="N599" s="235"/>
      <c r="O599" s="85"/>
      <c r="P599" s="85"/>
      <c r="Q599" s="85"/>
      <c r="R599" s="85"/>
      <c r="S599" s="85"/>
      <c r="T599" s="86"/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T599" s="18" t="s">
        <v>145</v>
      </c>
      <c r="AU599" s="18" t="s">
        <v>82</v>
      </c>
    </row>
    <row r="600" s="2" customFormat="1" ht="16.5" customHeight="1">
      <c r="A600" s="39"/>
      <c r="B600" s="40"/>
      <c r="C600" s="219" t="s">
        <v>990</v>
      </c>
      <c r="D600" s="219" t="s">
        <v>134</v>
      </c>
      <c r="E600" s="220" t="s">
        <v>991</v>
      </c>
      <c r="F600" s="221" t="s">
        <v>992</v>
      </c>
      <c r="G600" s="222" t="s">
        <v>352</v>
      </c>
      <c r="H600" s="223">
        <v>65</v>
      </c>
      <c r="I600" s="224"/>
      <c r="J600" s="225">
        <f>ROUND(I600*H600,2)</f>
        <v>0</v>
      </c>
      <c r="K600" s="221" t="s">
        <v>143</v>
      </c>
      <c r="L600" s="45"/>
      <c r="M600" s="226" t="s">
        <v>19</v>
      </c>
      <c r="N600" s="227" t="s">
        <v>43</v>
      </c>
      <c r="O600" s="85"/>
      <c r="P600" s="228">
        <f>O600*H600</f>
        <v>0</v>
      </c>
      <c r="Q600" s="228">
        <v>0.00048999999999999998</v>
      </c>
      <c r="R600" s="228">
        <f>Q600*H600</f>
        <v>0.031849999999999996</v>
      </c>
      <c r="S600" s="228">
        <v>0</v>
      </c>
      <c r="T600" s="229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30" t="s">
        <v>138</v>
      </c>
      <c r="AT600" s="230" t="s">
        <v>134</v>
      </c>
      <c r="AU600" s="230" t="s">
        <v>82</v>
      </c>
      <c r="AY600" s="18" t="s">
        <v>132</v>
      </c>
      <c r="BE600" s="231">
        <f>IF(N600="základní",J600,0)</f>
        <v>0</v>
      </c>
      <c r="BF600" s="231">
        <f>IF(N600="snížená",J600,0)</f>
        <v>0</v>
      </c>
      <c r="BG600" s="231">
        <f>IF(N600="zákl. přenesená",J600,0)</f>
        <v>0</v>
      </c>
      <c r="BH600" s="231">
        <f>IF(N600="sníž. přenesená",J600,0)</f>
        <v>0</v>
      </c>
      <c r="BI600" s="231">
        <f>IF(N600="nulová",J600,0)</f>
        <v>0</v>
      </c>
      <c r="BJ600" s="18" t="s">
        <v>80</v>
      </c>
      <c r="BK600" s="231">
        <f>ROUND(I600*H600,2)</f>
        <v>0</v>
      </c>
      <c r="BL600" s="18" t="s">
        <v>138</v>
      </c>
      <c r="BM600" s="230" t="s">
        <v>993</v>
      </c>
    </row>
    <row r="601" s="2" customFormat="1">
      <c r="A601" s="39"/>
      <c r="B601" s="40"/>
      <c r="C601" s="41"/>
      <c r="D601" s="232" t="s">
        <v>145</v>
      </c>
      <c r="E601" s="41"/>
      <c r="F601" s="233" t="s">
        <v>994</v>
      </c>
      <c r="G601" s="41"/>
      <c r="H601" s="41"/>
      <c r="I601" s="137"/>
      <c r="J601" s="41"/>
      <c r="K601" s="41"/>
      <c r="L601" s="45"/>
      <c r="M601" s="234"/>
      <c r="N601" s="235"/>
      <c r="O601" s="85"/>
      <c r="P601" s="85"/>
      <c r="Q601" s="85"/>
      <c r="R601" s="85"/>
      <c r="S601" s="85"/>
      <c r="T601" s="86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T601" s="18" t="s">
        <v>145</v>
      </c>
      <c r="AU601" s="18" t="s">
        <v>82</v>
      </c>
    </row>
    <row r="602" s="2" customFormat="1" ht="16.5" customHeight="1">
      <c r="A602" s="39"/>
      <c r="B602" s="40"/>
      <c r="C602" s="219" t="s">
        <v>995</v>
      </c>
      <c r="D602" s="219" t="s">
        <v>134</v>
      </c>
      <c r="E602" s="220" t="s">
        <v>996</v>
      </c>
      <c r="F602" s="221" t="s">
        <v>997</v>
      </c>
      <c r="G602" s="222" t="s">
        <v>222</v>
      </c>
      <c r="H602" s="223">
        <v>1</v>
      </c>
      <c r="I602" s="224"/>
      <c r="J602" s="225">
        <f>ROUND(I602*H602,2)</f>
        <v>0</v>
      </c>
      <c r="K602" s="221" t="s">
        <v>19</v>
      </c>
      <c r="L602" s="45"/>
      <c r="M602" s="226" t="s">
        <v>19</v>
      </c>
      <c r="N602" s="227" t="s">
        <v>43</v>
      </c>
      <c r="O602" s="85"/>
      <c r="P602" s="228">
        <f>O602*H602</f>
        <v>0</v>
      </c>
      <c r="Q602" s="228">
        <v>0.00048999999999999998</v>
      </c>
      <c r="R602" s="228">
        <f>Q602*H602</f>
        <v>0.00048999999999999998</v>
      </c>
      <c r="S602" s="228">
        <v>0</v>
      </c>
      <c r="T602" s="229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30" t="s">
        <v>138</v>
      </c>
      <c r="AT602" s="230" t="s">
        <v>134</v>
      </c>
      <c r="AU602" s="230" t="s">
        <v>82</v>
      </c>
      <c r="AY602" s="18" t="s">
        <v>132</v>
      </c>
      <c r="BE602" s="231">
        <f>IF(N602="základní",J602,0)</f>
        <v>0</v>
      </c>
      <c r="BF602" s="231">
        <f>IF(N602="snížená",J602,0)</f>
        <v>0</v>
      </c>
      <c r="BG602" s="231">
        <f>IF(N602="zákl. přenesená",J602,0)</f>
        <v>0</v>
      </c>
      <c r="BH602" s="231">
        <f>IF(N602="sníž. přenesená",J602,0)</f>
        <v>0</v>
      </c>
      <c r="BI602" s="231">
        <f>IF(N602="nulová",J602,0)</f>
        <v>0</v>
      </c>
      <c r="BJ602" s="18" t="s">
        <v>80</v>
      </c>
      <c r="BK602" s="231">
        <f>ROUND(I602*H602,2)</f>
        <v>0</v>
      </c>
      <c r="BL602" s="18" t="s">
        <v>138</v>
      </c>
      <c r="BM602" s="230" t="s">
        <v>998</v>
      </c>
    </row>
    <row r="603" s="2" customFormat="1">
      <c r="A603" s="39"/>
      <c r="B603" s="40"/>
      <c r="C603" s="41"/>
      <c r="D603" s="232" t="s">
        <v>145</v>
      </c>
      <c r="E603" s="41"/>
      <c r="F603" s="233" t="s">
        <v>997</v>
      </c>
      <c r="G603" s="41"/>
      <c r="H603" s="41"/>
      <c r="I603" s="137"/>
      <c r="J603" s="41"/>
      <c r="K603" s="41"/>
      <c r="L603" s="45"/>
      <c r="M603" s="234"/>
      <c r="N603" s="235"/>
      <c r="O603" s="85"/>
      <c r="P603" s="85"/>
      <c r="Q603" s="85"/>
      <c r="R603" s="85"/>
      <c r="S603" s="85"/>
      <c r="T603" s="86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145</v>
      </c>
      <c r="AU603" s="18" t="s">
        <v>82</v>
      </c>
    </row>
    <row r="604" s="2" customFormat="1" ht="24" customHeight="1">
      <c r="A604" s="39"/>
      <c r="B604" s="40"/>
      <c r="C604" s="219" t="s">
        <v>999</v>
      </c>
      <c r="D604" s="219" t="s">
        <v>134</v>
      </c>
      <c r="E604" s="220" t="s">
        <v>1000</v>
      </c>
      <c r="F604" s="221" t="s">
        <v>1001</v>
      </c>
      <c r="G604" s="222" t="s">
        <v>142</v>
      </c>
      <c r="H604" s="223">
        <v>152.65299999999999</v>
      </c>
      <c r="I604" s="224"/>
      <c r="J604" s="225">
        <f>ROUND(I604*H604,2)</f>
        <v>0</v>
      </c>
      <c r="K604" s="221" t="s">
        <v>19</v>
      </c>
      <c r="L604" s="45"/>
      <c r="M604" s="226" t="s">
        <v>19</v>
      </c>
      <c r="N604" s="227" t="s">
        <v>43</v>
      </c>
      <c r="O604" s="85"/>
      <c r="P604" s="228">
        <f>O604*H604</f>
        <v>0</v>
      </c>
      <c r="Q604" s="228">
        <v>0</v>
      </c>
      <c r="R604" s="228">
        <f>Q604*H604</f>
        <v>0</v>
      </c>
      <c r="S604" s="228">
        <v>0</v>
      </c>
      <c r="T604" s="229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30" t="s">
        <v>138</v>
      </c>
      <c r="AT604" s="230" t="s">
        <v>134</v>
      </c>
      <c r="AU604" s="230" t="s">
        <v>82</v>
      </c>
      <c r="AY604" s="18" t="s">
        <v>132</v>
      </c>
      <c r="BE604" s="231">
        <f>IF(N604="základní",J604,0)</f>
        <v>0</v>
      </c>
      <c r="BF604" s="231">
        <f>IF(N604="snížená",J604,0)</f>
        <v>0</v>
      </c>
      <c r="BG604" s="231">
        <f>IF(N604="zákl. přenesená",J604,0)</f>
        <v>0</v>
      </c>
      <c r="BH604" s="231">
        <f>IF(N604="sníž. přenesená",J604,0)</f>
        <v>0</v>
      </c>
      <c r="BI604" s="231">
        <f>IF(N604="nulová",J604,0)</f>
        <v>0</v>
      </c>
      <c r="BJ604" s="18" t="s">
        <v>80</v>
      </c>
      <c r="BK604" s="231">
        <f>ROUND(I604*H604,2)</f>
        <v>0</v>
      </c>
      <c r="BL604" s="18" t="s">
        <v>138</v>
      </c>
      <c r="BM604" s="230" t="s">
        <v>1002</v>
      </c>
    </row>
    <row r="605" s="2" customFormat="1">
      <c r="A605" s="39"/>
      <c r="B605" s="40"/>
      <c r="C605" s="41"/>
      <c r="D605" s="232" t="s">
        <v>145</v>
      </c>
      <c r="E605" s="41"/>
      <c r="F605" s="233" t="s">
        <v>1003</v>
      </c>
      <c r="G605" s="41"/>
      <c r="H605" s="41"/>
      <c r="I605" s="137"/>
      <c r="J605" s="41"/>
      <c r="K605" s="41"/>
      <c r="L605" s="45"/>
      <c r="M605" s="234"/>
      <c r="N605" s="235"/>
      <c r="O605" s="85"/>
      <c r="P605" s="85"/>
      <c r="Q605" s="85"/>
      <c r="R605" s="85"/>
      <c r="S605" s="85"/>
      <c r="T605" s="86"/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T605" s="18" t="s">
        <v>145</v>
      </c>
      <c r="AU605" s="18" t="s">
        <v>82</v>
      </c>
    </row>
    <row r="606" s="14" customFormat="1">
      <c r="A606" s="14"/>
      <c r="B606" s="246"/>
      <c r="C606" s="247"/>
      <c r="D606" s="232" t="s">
        <v>147</v>
      </c>
      <c r="E606" s="248" t="s">
        <v>19</v>
      </c>
      <c r="F606" s="249" t="s">
        <v>1004</v>
      </c>
      <c r="G606" s="247"/>
      <c r="H606" s="250">
        <v>152.65299999999999</v>
      </c>
      <c r="I606" s="251"/>
      <c r="J606" s="247"/>
      <c r="K606" s="247"/>
      <c r="L606" s="252"/>
      <c r="M606" s="253"/>
      <c r="N606" s="254"/>
      <c r="O606" s="254"/>
      <c r="P606" s="254"/>
      <c r="Q606" s="254"/>
      <c r="R606" s="254"/>
      <c r="S606" s="254"/>
      <c r="T606" s="255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6" t="s">
        <v>147</v>
      </c>
      <c r="AU606" s="256" t="s">
        <v>82</v>
      </c>
      <c r="AV606" s="14" t="s">
        <v>82</v>
      </c>
      <c r="AW606" s="14" t="s">
        <v>33</v>
      </c>
      <c r="AX606" s="14" t="s">
        <v>80</v>
      </c>
      <c r="AY606" s="256" t="s">
        <v>132</v>
      </c>
    </row>
    <row r="607" s="2" customFormat="1" ht="24" customHeight="1">
      <c r="A607" s="39"/>
      <c r="B607" s="40"/>
      <c r="C607" s="219" t="s">
        <v>1005</v>
      </c>
      <c r="D607" s="219" t="s">
        <v>134</v>
      </c>
      <c r="E607" s="220" t="s">
        <v>1006</v>
      </c>
      <c r="F607" s="221" t="s">
        <v>1007</v>
      </c>
      <c r="G607" s="222" t="s">
        <v>142</v>
      </c>
      <c r="H607" s="223">
        <v>65.423000000000002</v>
      </c>
      <c r="I607" s="224"/>
      <c r="J607" s="225">
        <f>ROUND(I607*H607,2)</f>
        <v>0</v>
      </c>
      <c r="K607" s="221" t="s">
        <v>19</v>
      </c>
      <c r="L607" s="45"/>
      <c r="M607" s="226" t="s">
        <v>19</v>
      </c>
      <c r="N607" s="227" t="s">
        <v>43</v>
      </c>
      <c r="O607" s="85"/>
      <c r="P607" s="228">
        <f>O607*H607</f>
        <v>0</v>
      </c>
      <c r="Q607" s="228">
        <v>0</v>
      </c>
      <c r="R607" s="228">
        <f>Q607*H607</f>
        <v>0</v>
      </c>
      <c r="S607" s="228">
        <v>0</v>
      </c>
      <c r="T607" s="229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30" t="s">
        <v>138</v>
      </c>
      <c r="AT607" s="230" t="s">
        <v>134</v>
      </c>
      <c r="AU607" s="230" t="s">
        <v>82</v>
      </c>
      <c r="AY607" s="18" t="s">
        <v>132</v>
      </c>
      <c r="BE607" s="231">
        <f>IF(N607="základní",J607,0)</f>
        <v>0</v>
      </c>
      <c r="BF607" s="231">
        <f>IF(N607="snížená",J607,0)</f>
        <v>0</v>
      </c>
      <c r="BG607" s="231">
        <f>IF(N607="zákl. přenesená",J607,0)</f>
        <v>0</v>
      </c>
      <c r="BH607" s="231">
        <f>IF(N607="sníž. přenesená",J607,0)</f>
        <v>0</v>
      </c>
      <c r="BI607" s="231">
        <f>IF(N607="nulová",J607,0)</f>
        <v>0</v>
      </c>
      <c r="BJ607" s="18" t="s">
        <v>80</v>
      </c>
      <c r="BK607" s="231">
        <f>ROUND(I607*H607,2)</f>
        <v>0</v>
      </c>
      <c r="BL607" s="18" t="s">
        <v>138</v>
      </c>
      <c r="BM607" s="230" t="s">
        <v>1008</v>
      </c>
    </row>
    <row r="608" s="2" customFormat="1">
      <c r="A608" s="39"/>
      <c r="B608" s="40"/>
      <c r="C608" s="41"/>
      <c r="D608" s="232" t="s">
        <v>145</v>
      </c>
      <c r="E608" s="41"/>
      <c r="F608" s="233" t="s">
        <v>1009</v>
      </c>
      <c r="G608" s="41"/>
      <c r="H608" s="41"/>
      <c r="I608" s="137"/>
      <c r="J608" s="41"/>
      <c r="K608" s="41"/>
      <c r="L608" s="45"/>
      <c r="M608" s="234"/>
      <c r="N608" s="235"/>
      <c r="O608" s="85"/>
      <c r="P608" s="85"/>
      <c r="Q608" s="85"/>
      <c r="R608" s="85"/>
      <c r="S608" s="85"/>
      <c r="T608" s="86"/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T608" s="18" t="s">
        <v>145</v>
      </c>
      <c r="AU608" s="18" t="s">
        <v>82</v>
      </c>
    </row>
    <row r="609" s="14" customFormat="1">
      <c r="A609" s="14"/>
      <c r="B609" s="246"/>
      <c r="C609" s="247"/>
      <c r="D609" s="232" t="s">
        <v>147</v>
      </c>
      <c r="E609" s="248" t="s">
        <v>19</v>
      </c>
      <c r="F609" s="249" t="s">
        <v>1010</v>
      </c>
      <c r="G609" s="247"/>
      <c r="H609" s="250">
        <v>65.423000000000002</v>
      </c>
      <c r="I609" s="251"/>
      <c r="J609" s="247"/>
      <c r="K609" s="247"/>
      <c r="L609" s="252"/>
      <c r="M609" s="253"/>
      <c r="N609" s="254"/>
      <c r="O609" s="254"/>
      <c r="P609" s="254"/>
      <c r="Q609" s="254"/>
      <c r="R609" s="254"/>
      <c r="S609" s="254"/>
      <c r="T609" s="255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6" t="s">
        <v>147</v>
      </c>
      <c r="AU609" s="256" t="s">
        <v>82</v>
      </c>
      <c r="AV609" s="14" t="s">
        <v>82</v>
      </c>
      <c r="AW609" s="14" t="s">
        <v>33</v>
      </c>
      <c r="AX609" s="14" t="s">
        <v>80</v>
      </c>
      <c r="AY609" s="256" t="s">
        <v>132</v>
      </c>
    </row>
    <row r="610" s="2" customFormat="1" ht="16.5" customHeight="1">
      <c r="A610" s="39"/>
      <c r="B610" s="40"/>
      <c r="C610" s="219" t="s">
        <v>1011</v>
      </c>
      <c r="D610" s="219" t="s">
        <v>134</v>
      </c>
      <c r="E610" s="220" t="s">
        <v>922</v>
      </c>
      <c r="F610" s="221" t="s">
        <v>923</v>
      </c>
      <c r="G610" s="222" t="s">
        <v>142</v>
      </c>
      <c r="H610" s="223">
        <v>218.07599999999999</v>
      </c>
      <c r="I610" s="224"/>
      <c r="J610" s="225">
        <f>ROUND(I610*H610,2)</f>
        <v>0</v>
      </c>
      <c r="K610" s="221" t="s">
        <v>143</v>
      </c>
      <c r="L610" s="45"/>
      <c r="M610" s="226" t="s">
        <v>19</v>
      </c>
      <c r="N610" s="227" t="s">
        <v>43</v>
      </c>
      <c r="O610" s="85"/>
      <c r="P610" s="228">
        <f>O610*H610</f>
        <v>0</v>
      </c>
      <c r="Q610" s="228">
        <v>0</v>
      </c>
      <c r="R610" s="228">
        <f>Q610*H610</f>
        <v>0</v>
      </c>
      <c r="S610" s="228">
        <v>0</v>
      </c>
      <c r="T610" s="229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30" t="s">
        <v>138</v>
      </c>
      <c r="AT610" s="230" t="s">
        <v>134</v>
      </c>
      <c r="AU610" s="230" t="s">
        <v>82</v>
      </c>
      <c r="AY610" s="18" t="s">
        <v>132</v>
      </c>
      <c r="BE610" s="231">
        <f>IF(N610="základní",J610,0)</f>
        <v>0</v>
      </c>
      <c r="BF610" s="231">
        <f>IF(N610="snížená",J610,0)</f>
        <v>0</v>
      </c>
      <c r="BG610" s="231">
        <f>IF(N610="zákl. přenesená",J610,0)</f>
        <v>0</v>
      </c>
      <c r="BH610" s="231">
        <f>IF(N610="sníž. přenesená",J610,0)</f>
        <v>0</v>
      </c>
      <c r="BI610" s="231">
        <f>IF(N610="nulová",J610,0)</f>
        <v>0</v>
      </c>
      <c r="BJ610" s="18" t="s">
        <v>80</v>
      </c>
      <c r="BK610" s="231">
        <f>ROUND(I610*H610,2)</f>
        <v>0</v>
      </c>
      <c r="BL610" s="18" t="s">
        <v>138</v>
      </c>
      <c r="BM610" s="230" t="s">
        <v>1012</v>
      </c>
    </row>
    <row r="611" s="2" customFormat="1">
      <c r="A611" s="39"/>
      <c r="B611" s="40"/>
      <c r="C611" s="41"/>
      <c r="D611" s="232" t="s">
        <v>145</v>
      </c>
      <c r="E611" s="41"/>
      <c r="F611" s="233" t="s">
        <v>925</v>
      </c>
      <c r="G611" s="41"/>
      <c r="H611" s="41"/>
      <c r="I611" s="137"/>
      <c r="J611" s="41"/>
      <c r="K611" s="41"/>
      <c r="L611" s="45"/>
      <c r="M611" s="234"/>
      <c r="N611" s="235"/>
      <c r="O611" s="85"/>
      <c r="P611" s="85"/>
      <c r="Q611" s="85"/>
      <c r="R611" s="85"/>
      <c r="S611" s="85"/>
      <c r="T611" s="86"/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T611" s="18" t="s">
        <v>145</v>
      </c>
      <c r="AU611" s="18" t="s">
        <v>82</v>
      </c>
    </row>
    <row r="612" s="13" customFormat="1">
      <c r="A612" s="13"/>
      <c r="B612" s="236"/>
      <c r="C612" s="237"/>
      <c r="D612" s="232" t="s">
        <v>147</v>
      </c>
      <c r="E612" s="238" t="s">
        <v>19</v>
      </c>
      <c r="F612" s="239" t="s">
        <v>1013</v>
      </c>
      <c r="G612" s="237"/>
      <c r="H612" s="238" t="s">
        <v>19</v>
      </c>
      <c r="I612" s="240"/>
      <c r="J612" s="237"/>
      <c r="K612" s="237"/>
      <c r="L612" s="241"/>
      <c r="M612" s="242"/>
      <c r="N612" s="243"/>
      <c r="O612" s="243"/>
      <c r="P612" s="243"/>
      <c r="Q612" s="243"/>
      <c r="R612" s="243"/>
      <c r="S612" s="243"/>
      <c r="T612" s="244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5" t="s">
        <v>147</v>
      </c>
      <c r="AU612" s="245" t="s">
        <v>82</v>
      </c>
      <c r="AV612" s="13" t="s">
        <v>80</v>
      </c>
      <c r="AW612" s="13" t="s">
        <v>33</v>
      </c>
      <c r="AX612" s="13" t="s">
        <v>72</v>
      </c>
      <c r="AY612" s="245" t="s">
        <v>132</v>
      </c>
    </row>
    <row r="613" s="14" customFormat="1">
      <c r="A613" s="14"/>
      <c r="B613" s="246"/>
      <c r="C613" s="247"/>
      <c r="D613" s="232" t="s">
        <v>147</v>
      </c>
      <c r="E613" s="248" t="s">
        <v>19</v>
      </c>
      <c r="F613" s="249" t="s">
        <v>1014</v>
      </c>
      <c r="G613" s="247"/>
      <c r="H613" s="250">
        <v>218.07599999999999</v>
      </c>
      <c r="I613" s="251"/>
      <c r="J613" s="247"/>
      <c r="K613" s="247"/>
      <c r="L613" s="252"/>
      <c r="M613" s="253"/>
      <c r="N613" s="254"/>
      <c r="O613" s="254"/>
      <c r="P613" s="254"/>
      <c r="Q613" s="254"/>
      <c r="R613" s="254"/>
      <c r="S613" s="254"/>
      <c r="T613" s="255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6" t="s">
        <v>147</v>
      </c>
      <c r="AU613" s="256" t="s">
        <v>82</v>
      </c>
      <c r="AV613" s="14" t="s">
        <v>82</v>
      </c>
      <c r="AW613" s="14" t="s">
        <v>33</v>
      </c>
      <c r="AX613" s="14" t="s">
        <v>80</v>
      </c>
      <c r="AY613" s="256" t="s">
        <v>132</v>
      </c>
    </row>
    <row r="614" s="2" customFormat="1" ht="16.5" customHeight="1">
      <c r="A614" s="39"/>
      <c r="B614" s="40"/>
      <c r="C614" s="219" t="s">
        <v>1015</v>
      </c>
      <c r="D614" s="219" t="s">
        <v>134</v>
      </c>
      <c r="E614" s="220" t="s">
        <v>187</v>
      </c>
      <c r="F614" s="221" t="s">
        <v>188</v>
      </c>
      <c r="G614" s="222" t="s">
        <v>142</v>
      </c>
      <c r="H614" s="223">
        <v>218.07599999999999</v>
      </c>
      <c r="I614" s="224"/>
      <c r="J614" s="225">
        <f>ROUND(I614*H614,2)</f>
        <v>0</v>
      </c>
      <c r="K614" s="221" t="s">
        <v>143</v>
      </c>
      <c r="L614" s="45"/>
      <c r="M614" s="226" t="s">
        <v>19</v>
      </c>
      <c r="N614" s="227" t="s">
        <v>43</v>
      </c>
      <c r="O614" s="85"/>
      <c r="P614" s="228">
        <f>O614*H614</f>
        <v>0</v>
      </c>
      <c r="Q614" s="228">
        <v>0</v>
      </c>
      <c r="R614" s="228">
        <f>Q614*H614</f>
        <v>0</v>
      </c>
      <c r="S614" s="228">
        <v>0</v>
      </c>
      <c r="T614" s="229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30" t="s">
        <v>138</v>
      </c>
      <c r="AT614" s="230" t="s">
        <v>134</v>
      </c>
      <c r="AU614" s="230" t="s">
        <v>82</v>
      </c>
      <c r="AY614" s="18" t="s">
        <v>132</v>
      </c>
      <c r="BE614" s="231">
        <f>IF(N614="základní",J614,0)</f>
        <v>0</v>
      </c>
      <c r="BF614" s="231">
        <f>IF(N614="snížená",J614,0)</f>
        <v>0</v>
      </c>
      <c r="BG614" s="231">
        <f>IF(N614="zákl. přenesená",J614,0)</f>
        <v>0</v>
      </c>
      <c r="BH614" s="231">
        <f>IF(N614="sníž. přenesená",J614,0)</f>
        <v>0</v>
      </c>
      <c r="BI614" s="231">
        <f>IF(N614="nulová",J614,0)</f>
        <v>0</v>
      </c>
      <c r="BJ614" s="18" t="s">
        <v>80</v>
      </c>
      <c r="BK614" s="231">
        <f>ROUND(I614*H614,2)</f>
        <v>0</v>
      </c>
      <c r="BL614" s="18" t="s">
        <v>138</v>
      </c>
      <c r="BM614" s="230" t="s">
        <v>1016</v>
      </c>
    </row>
    <row r="615" s="2" customFormat="1">
      <c r="A615" s="39"/>
      <c r="B615" s="40"/>
      <c r="C615" s="41"/>
      <c r="D615" s="232" t="s">
        <v>145</v>
      </c>
      <c r="E615" s="41"/>
      <c r="F615" s="233" t="s">
        <v>190</v>
      </c>
      <c r="G615" s="41"/>
      <c r="H615" s="41"/>
      <c r="I615" s="137"/>
      <c r="J615" s="41"/>
      <c r="K615" s="41"/>
      <c r="L615" s="45"/>
      <c r="M615" s="234"/>
      <c r="N615" s="235"/>
      <c r="O615" s="85"/>
      <c r="P615" s="85"/>
      <c r="Q615" s="85"/>
      <c r="R615" s="85"/>
      <c r="S615" s="85"/>
      <c r="T615" s="86"/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T615" s="18" t="s">
        <v>145</v>
      </c>
      <c r="AU615" s="18" t="s">
        <v>82</v>
      </c>
    </row>
    <row r="616" s="2" customFormat="1" ht="16.5" customHeight="1">
      <c r="A616" s="39"/>
      <c r="B616" s="40"/>
      <c r="C616" s="219" t="s">
        <v>1017</v>
      </c>
      <c r="D616" s="219" t="s">
        <v>134</v>
      </c>
      <c r="E616" s="220" t="s">
        <v>1018</v>
      </c>
      <c r="F616" s="221" t="s">
        <v>1019</v>
      </c>
      <c r="G616" s="222" t="s">
        <v>201</v>
      </c>
      <c r="H616" s="223">
        <v>1107.1500000000001</v>
      </c>
      <c r="I616" s="224"/>
      <c r="J616" s="225">
        <f>ROUND(I616*H616,2)</f>
        <v>0</v>
      </c>
      <c r="K616" s="221" t="s">
        <v>143</v>
      </c>
      <c r="L616" s="45"/>
      <c r="M616" s="226" t="s">
        <v>19</v>
      </c>
      <c r="N616" s="227" t="s">
        <v>43</v>
      </c>
      <c r="O616" s="85"/>
      <c r="P616" s="228">
        <f>O616*H616</f>
        <v>0</v>
      </c>
      <c r="Q616" s="228">
        <v>0.00027</v>
      </c>
      <c r="R616" s="228">
        <f>Q616*H616</f>
        <v>0.29893050000000004</v>
      </c>
      <c r="S616" s="228">
        <v>0</v>
      </c>
      <c r="T616" s="229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30" t="s">
        <v>138</v>
      </c>
      <c r="AT616" s="230" t="s">
        <v>134</v>
      </c>
      <c r="AU616" s="230" t="s">
        <v>82</v>
      </c>
      <c r="AY616" s="18" t="s">
        <v>132</v>
      </c>
      <c r="BE616" s="231">
        <f>IF(N616="základní",J616,0)</f>
        <v>0</v>
      </c>
      <c r="BF616" s="231">
        <f>IF(N616="snížená",J616,0)</f>
        <v>0</v>
      </c>
      <c r="BG616" s="231">
        <f>IF(N616="zákl. přenesená",J616,0)</f>
        <v>0</v>
      </c>
      <c r="BH616" s="231">
        <f>IF(N616="sníž. přenesená",J616,0)</f>
        <v>0</v>
      </c>
      <c r="BI616" s="231">
        <f>IF(N616="nulová",J616,0)</f>
        <v>0</v>
      </c>
      <c r="BJ616" s="18" t="s">
        <v>80</v>
      </c>
      <c r="BK616" s="231">
        <f>ROUND(I616*H616,2)</f>
        <v>0</v>
      </c>
      <c r="BL616" s="18" t="s">
        <v>138</v>
      </c>
      <c r="BM616" s="230" t="s">
        <v>1020</v>
      </c>
    </row>
    <row r="617" s="2" customFormat="1">
      <c r="A617" s="39"/>
      <c r="B617" s="40"/>
      <c r="C617" s="41"/>
      <c r="D617" s="232" t="s">
        <v>145</v>
      </c>
      <c r="E617" s="41"/>
      <c r="F617" s="233" t="s">
        <v>1021</v>
      </c>
      <c r="G617" s="41"/>
      <c r="H617" s="41"/>
      <c r="I617" s="137"/>
      <c r="J617" s="41"/>
      <c r="K617" s="41"/>
      <c r="L617" s="45"/>
      <c r="M617" s="234"/>
      <c r="N617" s="235"/>
      <c r="O617" s="85"/>
      <c r="P617" s="85"/>
      <c r="Q617" s="85"/>
      <c r="R617" s="85"/>
      <c r="S617" s="85"/>
      <c r="T617" s="86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T617" s="18" t="s">
        <v>145</v>
      </c>
      <c r="AU617" s="18" t="s">
        <v>82</v>
      </c>
    </row>
    <row r="618" s="14" customFormat="1">
      <c r="A618" s="14"/>
      <c r="B618" s="246"/>
      <c r="C618" s="247"/>
      <c r="D618" s="232" t="s">
        <v>147</v>
      </c>
      <c r="E618" s="248" t="s">
        <v>19</v>
      </c>
      <c r="F618" s="249" t="s">
        <v>1022</v>
      </c>
      <c r="G618" s="247"/>
      <c r="H618" s="250">
        <v>1107.1500000000001</v>
      </c>
      <c r="I618" s="251"/>
      <c r="J618" s="247"/>
      <c r="K618" s="247"/>
      <c r="L618" s="252"/>
      <c r="M618" s="253"/>
      <c r="N618" s="254"/>
      <c r="O618" s="254"/>
      <c r="P618" s="254"/>
      <c r="Q618" s="254"/>
      <c r="R618" s="254"/>
      <c r="S618" s="254"/>
      <c r="T618" s="255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6" t="s">
        <v>147</v>
      </c>
      <c r="AU618" s="256" t="s">
        <v>82</v>
      </c>
      <c r="AV618" s="14" t="s">
        <v>82</v>
      </c>
      <c r="AW618" s="14" t="s">
        <v>33</v>
      </c>
      <c r="AX618" s="14" t="s">
        <v>80</v>
      </c>
      <c r="AY618" s="256" t="s">
        <v>132</v>
      </c>
    </row>
    <row r="619" s="2" customFormat="1" ht="16.5" customHeight="1">
      <c r="A619" s="39"/>
      <c r="B619" s="40"/>
      <c r="C619" s="268" t="s">
        <v>1023</v>
      </c>
      <c r="D619" s="268" t="s">
        <v>207</v>
      </c>
      <c r="E619" s="269" t="s">
        <v>1024</v>
      </c>
      <c r="F619" s="270" t="s">
        <v>1025</v>
      </c>
      <c r="G619" s="271" t="s">
        <v>201</v>
      </c>
      <c r="H619" s="272">
        <v>1328.5799999999999</v>
      </c>
      <c r="I619" s="273"/>
      <c r="J619" s="274">
        <f>ROUND(I619*H619,2)</f>
        <v>0</v>
      </c>
      <c r="K619" s="270" t="s">
        <v>143</v>
      </c>
      <c r="L619" s="275"/>
      <c r="M619" s="276" t="s">
        <v>19</v>
      </c>
      <c r="N619" s="277" t="s">
        <v>43</v>
      </c>
      <c r="O619" s="85"/>
      <c r="P619" s="228">
        <f>O619*H619</f>
        <v>0</v>
      </c>
      <c r="Q619" s="228">
        <v>0.00029999999999999997</v>
      </c>
      <c r="R619" s="228">
        <f>Q619*H619</f>
        <v>0.39857399999999993</v>
      </c>
      <c r="S619" s="228">
        <v>0</v>
      </c>
      <c r="T619" s="229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30" t="s">
        <v>180</v>
      </c>
      <c r="AT619" s="230" t="s">
        <v>207</v>
      </c>
      <c r="AU619" s="230" t="s">
        <v>82</v>
      </c>
      <c r="AY619" s="18" t="s">
        <v>132</v>
      </c>
      <c r="BE619" s="231">
        <f>IF(N619="základní",J619,0)</f>
        <v>0</v>
      </c>
      <c r="BF619" s="231">
        <f>IF(N619="snížená",J619,0)</f>
        <v>0</v>
      </c>
      <c r="BG619" s="231">
        <f>IF(N619="zákl. přenesená",J619,0)</f>
        <v>0</v>
      </c>
      <c r="BH619" s="231">
        <f>IF(N619="sníž. přenesená",J619,0)</f>
        <v>0</v>
      </c>
      <c r="BI619" s="231">
        <f>IF(N619="nulová",J619,0)</f>
        <v>0</v>
      </c>
      <c r="BJ619" s="18" t="s">
        <v>80</v>
      </c>
      <c r="BK619" s="231">
        <f>ROUND(I619*H619,2)</f>
        <v>0</v>
      </c>
      <c r="BL619" s="18" t="s">
        <v>138</v>
      </c>
      <c r="BM619" s="230" t="s">
        <v>1026</v>
      </c>
    </row>
    <row r="620" s="2" customFormat="1">
      <c r="A620" s="39"/>
      <c r="B620" s="40"/>
      <c r="C620" s="41"/>
      <c r="D620" s="232" t="s">
        <v>145</v>
      </c>
      <c r="E620" s="41"/>
      <c r="F620" s="233" t="s">
        <v>1025</v>
      </c>
      <c r="G620" s="41"/>
      <c r="H620" s="41"/>
      <c r="I620" s="137"/>
      <c r="J620" s="41"/>
      <c r="K620" s="41"/>
      <c r="L620" s="45"/>
      <c r="M620" s="234"/>
      <c r="N620" s="235"/>
      <c r="O620" s="85"/>
      <c r="P620" s="85"/>
      <c r="Q620" s="85"/>
      <c r="R620" s="85"/>
      <c r="S620" s="85"/>
      <c r="T620" s="86"/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T620" s="18" t="s">
        <v>145</v>
      </c>
      <c r="AU620" s="18" t="s">
        <v>82</v>
      </c>
    </row>
    <row r="621" s="14" customFormat="1">
      <c r="A621" s="14"/>
      <c r="B621" s="246"/>
      <c r="C621" s="247"/>
      <c r="D621" s="232" t="s">
        <v>147</v>
      </c>
      <c r="E621" s="248" t="s">
        <v>19</v>
      </c>
      <c r="F621" s="249" t="s">
        <v>1027</v>
      </c>
      <c r="G621" s="247"/>
      <c r="H621" s="250">
        <v>1328.5799999999999</v>
      </c>
      <c r="I621" s="251"/>
      <c r="J621" s="247"/>
      <c r="K621" s="247"/>
      <c r="L621" s="252"/>
      <c r="M621" s="253"/>
      <c r="N621" s="254"/>
      <c r="O621" s="254"/>
      <c r="P621" s="254"/>
      <c r="Q621" s="254"/>
      <c r="R621" s="254"/>
      <c r="S621" s="254"/>
      <c r="T621" s="255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6" t="s">
        <v>147</v>
      </c>
      <c r="AU621" s="256" t="s">
        <v>82</v>
      </c>
      <c r="AV621" s="14" t="s">
        <v>82</v>
      </c>
      <c r="AW621" s="14" t="s">
        <v>33</v>
      </c>
      <c r="AX621" s="14" t="s">
        <v>80</v>
      </c>
      <c r="AY621" s="256" t="s">
        <v>132</v>
      </c>
    </row>
    <row r="622" s="2" customFormat="1" ht="16.5" customHeight="1">
      <c r="A622" s="39"/>
      <c r="B622" s="40"/>
      <c r="C622" s="219" t="s">
        <v>1028</v>
      </c>
      <c r="D622" s="219" t="s">
        <v>134</v>
      </c>
      <c r="E622" s="220" t="s">
        <v>1029</v>
      </c>
      <c r="F622" s="221" t="s">
        <v>1030</v>
      </c>
      <c r="G622" s="222" t="s">
        <v>194</v>
      </c>
      <c r="H622" s="223">
        <v>0.81899999999999995</v>
      </c>
      <c r="I622" s="224"/>
      <c r="J622" s="225">
        <f>ROUND(I622*H622,2)</f>
        <v>0</v>
      </c>
      <c r="K622" s="221" t="s">
        <v>143</v>
      </c>
      <c r="L622" s="45"/>
      <c r="M622" s="226" t="s">
        <v>19</v>
      </c>
      <c r="N622" s="227" t="s">
        <v>43</v>
      </c>
      <c r="O622" s="85"/>
      <c r="P622" s="228">
        <f>O622*H622</f>
        <v>0</v>
      </c>
      <c r="Q622" s="228">
        <v>0</v>
      </c>
      <c r="R622" s="228">
        <f>Q622*H622</f>
        <v>0</v>
      </c>
      <c r="S622" s="228">
        <v>0</v>
      </c>
      <c r="T622" s="229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30" t="s">
        <v>138</v>
      </c>
      <c r="AT622" s="230" t="s">
        <v>134</v>
      </c>
      <c r="AU622" s="230" t="s">
        <v>82</v>
      </c>
      <c r="AY622" s="18" t="s">
        <v>132</v>
      </c>
      <c r="BE622" s="231">
        <f>IF(N622="základní",J622,0)</f>
        <v>0</v>
      </c>
      <c r="BF622" s="231">
        <f>IF(N622="snížená",J622,0)</f>
        <v>0</v>
      </c>
      <c r="BG622" s="231">
        <f>IF(N622="zákl. přenesená",J622,0)</f>
        <v>0</v>
      </c>
      <c r="BH622" s="231">
        <f>IF(N622="sníž. přenesená",J622,0)</f>
        <v>0</v>
      </c>
      <c r="BI622" s="231">
        <f>IF(N622="nulová",J622,0)</f>
        <v>0</v>
      </c>
      <c r="BJ622" s="18" t="s">
        <v>80</v>
      </c>
      <c r="BK622" s="231">
        <f>ROUND(I622*H622,2)</f>
        <v>0</v>
      </c>
      <c r="BL622" s="18" t="s">
        <v>138</v>
      </c>
      <c r="BM622" s="230" t="s">
        <v>1031</v>
      </c>
    </row>
    <row r="623" s="2" customFormat="1">
      <c r="A623" s="39"/>
      <c r="B623" s="40"/>
      <c r="C623" s="41"/>
      <c r="D623" s="232" t="s">
        <v>145</v>
      </c>
      <c r="E623" s="41"/>
      <c r="F623" s="233" t="s">
        <v>1032</v>
      </c>
      <c r="G623" s="41"/>
      <c r="H623" s="41"/>
      <c r="I623" s="137"/>
      <c r="J623" s="41"/>
      <c r="K623" s="41"/>
      <c r="L623" s="45"/>
      <c r="M623" s="234"/>
      <c r="N623" s="235"/>
      <c r="O623" s="85"/>
      <c r="P623" s="85"/>
      <c r="Q623" s="85"/>
      <c r="R623" s="85"/>
      <c r="S623" s="85"/>
      <c r="T623" s="86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T623" s="18" t="s">
        <v>145</v>
      </c>
      <c r="AU623" s="18" t="s">
        <v>82</v>
      </c>
    </row>
    <row r="624" s="12" customFormat="1" ht="25.92" customHeight="1">
      <c r="A624" s="12"/>
      <c r="B624" s="203"/>
      <c r="C624" s="204"/>
      <c r="D624" s="205" t="s">
        <v>71</v>
      </c>
      <c r="E624" s="206" t="s">
        <v>1033</v>
      </c>
      <c r="F624" s="206" t="s">
        <v>1034</v>
      </c>
      <c r="G624" s="204"/>
      <c r="H624" s="204"/>
      <c r="I624" s="207"/>
      <c r="J624" s="208">
        <f>BK624</f>
        <v>0</v>
      </c>
      <c r="K624" s="204"/>
      <c r="L624" s="209"/>
      <c r="M624" s="210"/>
      <c r="N624" s="211"/>
      <c r="O624" s="211"/>
      <c r="P624" s="212">
        <f>P625</f>
        <v>0</v>
      </c>
      <c r="Q624" s="211"/>
      <c r="R624" s="212">
        <f>R625</f>
        <v>0.00056999999999999998</v>
      </c>
      <c r="S624" s="211"/>
      <c r="T624" s="213">
        <f>T625</f>
        <v>0</v>
      </c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R624" s="214" t="s">
        <v>82</v>
      </c>
      <c r="AT624" s="215" t="s">
        <v>71</v>
      </c>
      <c r="AU624" s="215" t="s">
        <v>72</v>
      </c>
      <c r="AY624" s="214" t="s">
        <v>132</v>
      </c>
      <c r="BK624" s="216">
        <f>BK625</f>
        <v>0</v>
      </c>
    </row>
    <row r="625" s="12" customFormat="1" ht="22.8" customHeight="1">
      <c r="A625" s="12"/>
      <c r="B625" s="203"/>
      <c r="C625" s="204"/>
      <c r="D625" s="205" t="s">
        <v>71</v>
      </c>
      <c r="E625" s="217" t="s">
        <v>1035</v>
      </c>
      <c r="F625" s="217" t="s">
        <v>1036</v>
      </c>
      <c r="G625" s="204"/>
      <c r="H625" s="204"/>
      <c r="I625" s="207"/>
      <c r="J625" s="218">
        <f>BK625</f>
        <v>0</v>
      </c>
      <c r="K625" s="204"/>
      <c r="L625" s="209"/>
      <c r="M625" s="210"/>
      <c r="N625" s="211"/>
      <c r="O625" s="211"/>
      <c r="P625" s="212">
        <f>SUM(P626:P632)</f>
        <v>0</v>
      </c>
      <c r="Q625" s="211"/>
      <c r="R625" s="212">
        <f>SUM(R626:R632)</f>
        <v>0.00056999999999999998</v>
      </c>
      <c r="S625" s="211"/>
      <c r="T625" s="213">
        <f>SUM(T626:T632)</f>
        <v>0</v>
      </c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R625" s="214" t="s">
        <v>82</v>
      </c>
      <c r="AT625" s="215" t="s">
        <v>71</v>
      </c>
      <c r="AU625" s="215" t="s">
        <v>80</v>
      </c>
      <c r="AY625" s="214" t="s">
        <v>132</v>
      </c>
      <c r="BK625" s="216">
        <f>SUM(BK626:BK632)</f>
        <v>0</v>
      </c>
    </row>
    <row r="626" s="2" customFormat="1" ht="16.5" customHeight="1">
      <c r="A626" s="39"/>
      <c r="B626" s="40"/>
      <c r="C626" s="219" t="s">
        <v>1037</v>
      </c>
      <c r="D626" s="219" t="s">
        <v>134</v>
      </c>
      <c r="E626" s="220" t="s">
        <v>1038</v>
      </c>
      <c r="F626" s="221" t="s">
        <v>1039</v>
      </c>
      <c r="G626" s="222" t="s">
        <v>201</v>
      </c>
      <c r="H626" s="223">
        <v>1.5</v>
      </c>
      <c r="I626" s="224"/>
      <c r="J626" s="225">
        <f>ROUND(I626*H626,2)</f>
        <v>0</v>
      </c>
      <c r="K626" s="221" t="s">
        <v>143</v>
      </c>
      <c r="L626" s="45"/>
      <c r="M626" s="226" t="s">
        <v>19</v>
      </c>
      <c r="N626" s="227" t="s">
        <v>43</v>
      </c>
      <c r="O626" s="85"/>
      <c r="P626" s="228">
        <f>O626*H626</f>
        <v>0</v>
      </c>
      <c r="Q626" s="228">
        <v>0.00013999999999999999</v>
      </c>
      <c r="R626" s="228">
        <f>Q626*H626</f>
        <v>0.00020999999999999998</v>
      </c>
      <c r="S626" s="228">
        <v>0</v>
      </c>
      <c r="T626" s="229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30" t="s">
        <v>227</v>
      </c>
      <c r="AT626" s="230" t="s">
        <v>134</v>
      </c>
      <c r="AU626" s="230" t="s">
        <v>82</v>
      </c>
      <c r="AY626" s="18" t="s">
        <v>132</v>
      </c>
      <c r="BE626" s="231">
        <f>IF(N626="základní",J626,0)</f>
        <v>0</v>
      </c>
      <c r="BF626" s="231">
        <f>IF(N626="snížená",J626,0)</f>
        <v>0</v>
      </c>
      <c r="BG626" s="231">
        <f>IF(N626="zákl. přenesená",J626,0)</f>
        <v>0</v>
      </c>
      <c r="BH626" s="231">
        <f>IF(N626="sníž. přenesená",J626,0)</f>
        <v>0</v>
      </c>
      <c r="BI626" s="231">
        <f>IF(N626="nulová",J626,0)</f>
        <v>0</v>
      </c>
      <c r="BJ626" s="18" t="s">
        <v>80</v>
      </c>
      <c r="BK626" s="231">
        <f>ROUND(I626*H626,2)</f>
        <v>0</v>
      </c>
      <c r="BL626" s="18" t="s">
        <v>227</v>
      </c>
      <c r="BM626" s="230" t="s">
        <v>1040</v>
      </c>
    </row>
    <row r="627" s="2" customFormat="1">
      <c r="A627" s="39"/>
      <c r="B627" s="40"/>
      <c r="C627" s="41"/>
      <c r="D627" s="232" t="s">
        <v>145</v>
      </c>
      <c r="E627" s="41"/>
      <c r="F627" s="233" t="s">
        <v>1041</v>
      </c>
      <c r="G627" s="41"/>
      <c r="H627" s="41"/>
      <c r="I627" s="137"/>
      <c r="J627" s="41"/>
      <c r="K627" s="41"/>
      <c r="L627" s="45"/>
      <c r="M627" s="234"/>
      <c r="N627" s="235"/>
      <c r="O627" s="85"/>
      <c r="P627" s="85"/>
      <c r="Q627" s="85"/>
      <c r="R627" s="85"/>
      <c r="S627" s="85"/>
      <c r="T627" s="86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145</v>
      </c>
      <c r="AU627" s="18" t="s">
        <v>82</v>
      </c>
    </row>
    <row r="628" s="14" customFormat="1">
      <c r="A628" s="14"/>
      <c r="B628" s="246"/>
      <c r="C628" s="247"/>
      <c r="D628" s="232" t="s">
        <v>147</v>
      </c>
      <c r="E628" s="248" t="s">
        <v>19</v>
      </c>
      <c r="F628" s="249" t="s">
        <v>1042</v>
      </c>
      <c r="G628" s="247"/>
      <c r="H628" s="250">
        <v>1.5</v>
      </c>
      <c r="I628" s="251"/>
      <c r="J628" s="247"/>
      <c r="K628" s="247"/>
      <c r="L628" s="252"/>
      <c r="M628" s="253"/>
      <c r="N628" s="254"/>
      <c r="O628" s="254"/>
      <c r="P628" s="254"/>
      <c r="Q628" s="254"/>
      <c r="R628" s="254"/>
      <c r="S628" s="254"/>
      <c r="T628" s="255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6" t="s">
        <v>147</v>
      </c>
      <c r="AU628" s="256" t="s">
        <v>82</v>
      </c>
      <c r="AV628" s="14" t="s">
        <v>82</v>
      </c>
      <c r="AW628" s="14" t="s">
        <v>33</v>
      </c>
      <c r="AX628" s="14" t="s">
        <v>80</v>
      </c>
      <c r="AY628" s="256" t="s">
        <v>132</v>
      </c>
    </row>
    <row r="629" s="2" customFormat="1" ht="16.5" customHeight="1">
      <c r="A629" s="39"/>
      <c r="B629" s="40"/>
      <c r="C629" s="219" t="s">
        <v>1043</v>
      </c>
      <c r="D629" s="219" t="s">
        <v>134</v>
      </c>
      <c r="E629" s="220" t="s">
        <v>1044</v>
      </c>
      <c r="F629" s="221" t="s">
        <v>1045</v>
      </c>
      <c r="G629" s="222" t="s">
        <v>201</v>
      </c>
      <c r="H629" s="223">
        <v>1.5</v>
      </c>
      <c r="I629" s="224"/>
      <c r="J629" s="225">
        <f>ROUND(I629*H629,2)</f>
        <v>0</v>
      </c>
      <c r="K629" s="221" t="s">
        <v>143</v>
      </c>
      <c r="L629" s="45"/>
      <c r="M629" s="226" t="s">
        <v>19</v>
      </c>
      <c r="N629" s="227" t="s">
        <v>43</v>
      </c>
      <c r="O629" s="85"/>
      <c r="P629" s="228">
        <f>O629*H629</f>
        <v>0</v>
      </c>
      <c r="Q629" s="228">
        <v>0.00012</v>
      </c>
      <c r="R629" s="228">
        <f>Q629*H629</f>
        <v>0.00018000000000000001</v>
      </c>
      <c r="S629" s="228">
        <v>0</v>
      </c>
      <c r="T629" s="229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30" t="s">
        <v>227</v>
      </c>
      <c r="AT629" s="230" t="s">
        <v>134</v>
      </c>
      <c r="AU629" s="230" t="s">
        <v>82</v>
      </c>
      <c r="AY629" s="18" t="s">
        <v>132</v>
      </c>
      <c r="BE629" s="231">
        <f>IF(N629="základní",J629,0)</f>
        <v>0</v>
      </c>
      <c r="BF629" s="231">
        <f>IF(N629="snížená",J629,0)</f>
        <v>0</v>
      </c>
      <c r="BG629" s="231">
        <f>IF(N629="zákl. přenesená",J629,0)</f>
        <v>0</v>
      </c>
      <c r="BH629" s="231">
        <f>IF(N629="sníž. přenesená",J629,0)</f>
        <v>0</v>
      </c>
      <c r="BI629" s="231">
        <f>IF(N629="nulová",J629,0)</f>
        <v>0</v>
      </c>
      <c r="BJ629" s="18" t="s">
        <v>80</v>
      </c>
      <c r="BK629" s="231">
        <f>ROUND(I629*H629,2)</f>
        <v>0</v>
      </c>
      <c r="BL629" s="18" t="s">
        <v>227</v>
      </c>
      <c r="BM629" s="230" t="s">
        <v>1046</v>
      </c>
    </row>
    <row r="630" s="2" customFormat="1">
      <c r="A630" s="39"/>
      <c r="B630" s="40"/>
      <c r="C630" s="41"/>
      <c r="D630" s="232" t="s">
        <v>145</v>
      </c>
      <c r="E630" s="41"/>
      <c r="F630" s="233" t="s">
        <v>1047</v>
      </c>
      <c r="G630" s="41"/>
      <c r="H630" s="41"/>
      <c r="I630" s="137"/>
      <c r="J630" s="41"/>
      <c r="K630" s="41"/>
      <c r="L630" s="45"/>
      <c r="M630" s="234"/>
      <c r="N630" s="235"/>
      <c r="O630" s="85"/>
      <c r="P630" s="85"/>
      <c r="Q630" s="85"/>
      <c r="R630" s="85"/>
      <c r="S630" s="85"/>
      <c r="T630" s="86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T630" s="18" t="s">
        <v>145</v>
      </c>
      <c r="AU630" s="18" t="s">
        <v>82</v>
      </c>
    </row>
    <row r="631" s="2" customFormat="1" ht="16.5" customHeight="1">
      <c r="A631" s="39"/>
      <c r="B631" s="40"/>
      <c r="C631" s="219" t="s">
        <v>1048</v>
      </c>
      <c r="D631" s="219" t="s">
        <v>134</v>
      </c>
      <c r="E631" s="220" t="s">
        <v>1049</v>
      </c>
      <c r="F631" s="221" t="s">
        <v>1050</v>
      </c>
      <c r="G631" s="222" t="s">
        <v>201</v>
      </c>
      <c r="H631" s="223">
        <v>1.5</v>
      </c>
      <c r="I631" s="224"/>
      <c r="J631" s="225">
        <f>ROUND(I631*H631,2)</f>
        <v>0</v>
      </c>
      <c r="K631" s="221" t="s">
        <v>143</v>
      </c>
      <c r="L631" s="45"/>
      <c r="M631" s="226" t="s">
        <v>19</v>
      </c>
      <c r="N631" s="227" t="s">
        <v>43</v>
      </c>
      <c r="O631" s="85"/>
      <c r="P631" s="228">
        <f>O631*H631</f>
        <v>0</v>
      </c>
      <c r="Q631" s="228">
        <v>0.00012</v>
      </c>
      <c r="R631" s="228">
        <f>Q631*H631</f>
        <v>0.00018000000000000001</v>
      </c>
      <c r="S631" s="228">
        <v>0</v>
      </c>
      <c r="T631" s="229">
        <f>S631*H631</f>
        <v>0</v>
      </c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R631" s="230" t="s">
        <v>227</v>
      </c>
      <c r="AT631" s="230" t="s">
        <v>134</v>
      </c>
      <c r="AU631" s="230" t="s">
        <v>82</v>
      </c>
      <c r="AY631" s="18" t="s">
        <v>132</v>
      </c>
      <c r="BE631" s="231">
        <f>IF(N631="základní",J631,0)</f>
        <v>0</v>
      </c>
      <c r="BF631" s="231">
        <f>IF(N631="snížená",J631,0)</f>
        <v>0</v>
      </c>
      <c r="BG631" s="231">
        <f>IF(N631="zákl. přenesená",J631,0)</f>
        <v>0</v>
      </c>
      <c r="BH631" s="231">
        <f>IF(N631="sníž. přenesená",J631,0)</f>
        <v>0</v>
      </c>
      <c r="BI631" s="231">
        <f>IF(N631="nulová",J631,0)</f>
        <v>0</v>
      </c>
      <c r="BJ631" s="18" t="s">
        <v>80</v>
      </c>
      <c r="BK631" s="231">
        <f>ROUND(I631*H631,2)</f>
        <v>0</v>
      </c>
      <c r="BL631" s="18" t="s">
        <v>227</v>
      </c>
      <c r="BM631" s="230" t="s">
        <v>1051</v>
      </c>
    </row>
    <row r="632" s="2" customFormat="1">
      <c r="A632" s="39"/>
      <c r="B632" s="40"/>
      <c r="C632" s="41"/>
      <c r="D632" s="232" t="s">
        <v>145</v>
      </c>
      <c r="E632" s="41"/>
      <c r="F632" s="233" t="s">
        <v>1052</v>
      </c>
      <c r="G632" s="41"/>
      <c r="H632" s="41"/>
      <c r="I632" s="137"/>
      <c r="J632" s="41"/>
      <c r="K632" s="41"/>
      <c r="L632" s="45"/>
      <c r="M632" s="279"/>
      <c r="N632" s="280"/>
      <c r="O632" s="281"/>
      <c r="P632" s="281"/>
      <c r="Q632" s="281"/>
      <c r="R632" s="281"/>
      <c r="S632" s="281"/>
      <c r="T632" s="282"/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T632" s="18" t="s">
        <v>145</v>
      </c>
      <c r="AU632" s="18" t="s">
        <v>82</v>
      </c>
    </row>
    <row r="633" s="2" customFormat="1" ht="6.96" customHeight="1">
      <c r="A633" s="39"/>
      <c r="B633" s="60"/>
      <c r="C633" s="61"/>
      <c r="D633" s="61"/>
      <c r="E633" s="61"/>
      <c r="F633" s="61"/>
      <c r="G633" s="61"/>
      <c r="H633" s="61"/>
      <c r="I633" s="167"/>
      <c r="J633" s="61"/>
      <c r="K633" s="61"/>
      <c r="L633" s="45"/>
      <c r="M633" s="39"/>
      <c r="O633" s="39"/>
      <c r="P633" s="39"/>
      <c r="Q633" s="39"/>
      <c r="R633" s="39"/>
      <c r="S633" s="39"/>
      <c r="T633" s="39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</row>
  </sheetData>
  <sheetProtection sheet="1" autoFilter="0" formatColumns="0" formatRows="0" objects="1" scenarios="1" spinCount="100000" saltValue="P8p0z9C05Zvr062ryxHEN2feSFw4nvH2PS2HUI3gNtBmjsMJ2Hz6GXt8MURr7EsQv6Bek6eB3hMTu1oteB2ntw==" hashValue="NhQWqnJfB+vaAIluDjJ1JWfwc3zj5B2ib+t23Jj1aquEhTtyy0aR4b42BIMSeaoksCLoMhxvr7QTpNoIwWGvCA==" algorithmName="SHA-512" password="CC35"/>
  <autoFilter ref="C93:K632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29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82</v>
      </c>
    </row>
    <row r="4" s="1" customFormat="1" ht="24.96" customHeight="1">
      <c r="B4" s="21"/>
      <c r="D4" s="133" t="s">
        <v>95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Rekonstrukce sportovního stadionu ZŠ R.Frimla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96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1053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19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stavby'!AN8</f>
        <v>5. 12. 2019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">
        <v>19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27</v>
      </c>
      <c r="F15" s="39"/>
      <c r="G15" s="39"/>
      <c r="H15" s="39"/>
      <c r="I15" s="141" t="s">
        <v>28</v>
      </c>
      <c r="J15" s="140" t="s">
        <v>19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28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31</v>
      </c>
      <c r="E20" s="39"/>
      <c r="F20" s="39"/>
      <c r="G20" s="39"/>
      <c r="H20" s="39"/>
      <c r="I20" s="141" t="s">
        <v>26</v>
      </c>
      <c r="J20" s="140" t="s">
        <v>19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32</v>
      </c>
      <c r="F21" s="39"/>
      <c r="G21" s="39"/>
      <c r="H21" s="39"/>
      <c r="I21" s="141" t="s">
        <v>28</v>
      </c>
      <c r="J21" s="140" t="s">
        <v>19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34</v>
      </c>
      <c r="E23" s="39"/>
      <c r="F23" s="39"/>
      <c r="G23" s="39"/>
      <c r="H23" s="39"/>
      <c r="I23" s="141" t="s">
        <v>26</v>
      </c>
      <c r="J23" s="140" t="str">
        <f>IF('Rekapitulace stavby'!AN19="","",'Rekapitulace stavby'!AN19)</f>
        <v/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0" t="str">
        <f>IF('Rekapitulace stavby'!AN20="","",'Rekapitulace stavby'!AN20)</f>
        <v/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36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51" customHeight="1">
      <c r="A27" s="143"/>
      <c r="B27" s="144"/>
      <c r="C27" s="143"/>
      <c r="D27" s="143"/>
      <c r="E27" s="145" t="s">
        <v>37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38</v>
      </c>
      <c r="E30" s="39"/>
      <c r="F30" s="39"/>
      <c r="G30" s="39"/>
      <c r="H30" s="39"/>
      <c r="I30" s="137"/>
      <c r="J30" s="151">
        <f>ROUND(J94,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40</v>
      </c>
      <c r="G32" s="39"/>
      <c r="H32" s="39"/>
      <c r="I32" s="153" t="s">
        <v>39</v>
      </c>
      <c r="J32" s="152" t="s">
        <v>41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35" t="s">
        <v>43</v>
      </c>
      <c r="F33" s="155">
        <f>ROUND((SUM(BE94:BE322)),  2)</f>
        <v>0</v>
      </c>
      <c r="G33" s="39"/>
      <c r="H33" s="39"/>
      <c r="I33" s="156">
        <v>0.20999999999999999</v>
      </c>
      <c r="J33" s="155">
        <f>ROUND(((SUM(BE94:BE322))*I33),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44</v>
      </c>
      <c r="F34" s="155">
        <f>ROUND((SUM(BF94:BF322)),  2)</f>
        <v>0</v>
      </c>
      <c r="G34" s="39"/>
      <c r="H34" s="39"/>
      <c r="I34" s="156">
        <v>0.14999999999999999</v>
      </c>
      <c r="J34" s="155">
        <f>ROUND(((SUM(BF94:BF322))*I34),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45</v>
      </c>
      <c r="F35" s="155">
        <f>ROUND((SUM(BG94:BG322)),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46</v>
      </c>
      <c r="F36" s="155">
        <f>ROUND((SUM(BH94:BH322)),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47</v>
      </c>
      <c r="F37" s="155">
        <f>ROUND((SUM(BI94:BI322)),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98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Rekonstrukce sportovního stadionu ZŠ R.Frimla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96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SO.02 - Zastřešená tribuna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Trutnov</v>
      </c>
      <c r="G52" s="41"/>
      <c r="H52" s="41"/>
      <c r="I52" s="141" t="s">
        <v>23</v>
      </c>
      <c r="J52" s="73" t="str">
        <f>IF(J12="","",J12)</f>
        <v>5. 12. 2019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Trutnov</v>
      </c>
      <c r="G54" s="41"/>
      <c r="H54" s="41"/>
      <c r="I54" s="141" t="s">
        <v>31</v>
      </c>
      <c r="J54" s="37" t="str">
        <f>E21</f>
        <v>PROVOD s.r.o.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141" t="s">
        <v>34</v>
      </c>
      <c r="J55" s="37" t="str">
        <f>E24</f>
        <v xml:space="preserve"> 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99</v>
      </c>
      <c r="D57" s="173"/>
      <c r="E57" s="173"/>
      <c r="F57" s="173"/>
      <c r="G57" s="173"/>
      <c r="H57" s="173"/>
      <c r="I57" s="174"/>
      <c r="J57" s="175" t="s">
        <v>100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70</v>
      </c>
      <c r="D59" s="41"/>
      <c r="E59" s="41"/>
      <c r="F59" s="41"/>
      <c r="G59" s="41"/>
      <c r="H59" s="41"/>
      <c r="I59" s="137"/>
      <c r="J59" s="103">
        <f>J94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101</v>
      </c>
    </row>
    <row r="60" s="9" customFormat="1" ht="24.96" customHeight="1">
      <c r="A60" s="9"/>
      <c r="B60" s="177"/>
      <c r="C60" s="178"/>
      <c r="D60" s="179" t="s">
        <v>102</v>
      </c>
      <c r="E60" s="180"/>
      <c r="F60" s="180"/>
      <c r="G60" s="180"/>
      <c r="H60" s="180"/>
      <c r="I60" s="181"/>
      <c r="J60" s="182">
        <f>J95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85"/>
      <c r="D61" s="186" t="s">
        <v>103</v>
      </c>
      <c r="E61" s="187"/>
      <c r="F61" s="187"/>
      <c r="G61" s="187"/>
      <c r="H61" s="187"/>
      <c r="I61" s="188"/>
      <c r="J61" s="189">
        <f>J96</f>
        <v>0</v>
      </c>
      <c r="K61" s="185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85"/>
      <c r="D62" s="186" t="s">
        <v>1054</v>
      </c>
      <c r="E62" s="187"/>
      <c r="F62" s="187"/>
      <c r="G62" s="187"/>
      <c r="H62" s="187"/>
      <c r="I62" s="188"/>
      <c r="J62" s="189">
        <f>J150</f>
        <v>0</v>
      </c>
      <c r="K62" s="185"/>
      <c r="L62" s="19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85"/>
      <c r="D63" s="186" t="s">
        <v>1055</v>
      </c>
      <c r="E63" s="187"/>
      <c r="F63" s="187"/>
      <c r="G63" s="187"/>
      <c r="H63" s="187"/>
      <c r="I63" s="188"/>
      <c r="J63" s="189">
        <f>J195</f>
        <v>0</v>
      </c>
      <c r="K63" s="185"/>
      <c r="L63" s="19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4"/>
      <c r="C64" s="185"/>
      <c r="D64" s="186" t="s">
        <v>1056</v>
      </c>
      <c r="E64" s="187"/>
      <c r="F64" s="187"/>
      <c r="G64" s="187"/>
      <c r="H64" s="187"/>
      <c r="I64" s="188"/>
      <c r="J64" s="189">
        <f>J207</f>
        <v>0</v>
      </c>
      <c r="K64" s="185"/>
      <c r="L64" s="19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4"/>
      <c r="C65" s="185"/>
      <c r="D65" s="186" t="s">
        <v>104</v>
      </c>
      <c r="E65" s="187"/>
      <c r="F65" s="187"/>
      <c r="G65" s="187"/>
      <c r="H65" s="187"/>
      <c r="I65" s="188"/>
      <c r="J65" s="189">
        <f>J210</f>
        <v>0</v>
      </c>
      <c r="K65" s="185"/>
      <c r="L65" s="19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85"/>
      <c r="D66" s="186" t="s">
        <v>106</v>
      </c>
      <c r="E66" s="187"/>
      <c r="F66" s="187"/>
      <c r="G66" s="187"/>
      <c r="H66" s="187"/>
      <c r="I66" s="188"/>
      <c r="J66" s="189">
        <f>J213</f>
        <v>0</v>
      </c>
      <c r="K66" s="185"/>
      <c r="L66" s="19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85"/>
      <c r="D67" s="186" t="s">
        <v>107</v>
      </c>
      <c r="E67" s="187"/>
      <c r="F67" s="187"/>
      <c r="G67" s="187"/>
      <c r="H67" s="187"/>
      <c r="I67" s="188"/>
      <c r="J67" s="189">
        <f>J232</f>
        <v>0</v>
      </c>
      <c r="K67" s="185"/>
      <c r="L67" s="19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85"/>
      <c r="D68" s="186" t="s">
        <v>108</v>
      </c>
      <c r="E68" s="187"/>
      <c r="F68" s="187"/>
      <c r="G68" s="187"/>
      <c r="H68" s="187"/>
      <c r="I68" s="188"/>
      <c r="J68" s="189">
        <f>J235</f>
        <v>0</v>
      </c>
      <c r="K68" s="185"/>
      <c r="L68" s="19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4"/>
      <c r="C69" s="185"/>
      <c r="D69" s="186" t="s">
        <v>110</v>
      </c>
      <c r="E69" s="187"/>
      <c r="F69" s="187"/>
      <c r="G69" s="187"/>
      <c r="H69" s="187"/>
      <c r="I69" s="188"/>
      <c r="J69" s="189">
        <f>J252</f>
        <v>0</v>
      </c>
      <c r="K69" s="185"/>
      <c r="L69" s="19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7"/>
      <c r="C70" s="178"/>
      <c r="D70" s="179" t="s">
        <v>115</v>
      </c>
      <c r="E70" s="180"/>
      <c r="F70" s="180"/>
      <c r="G70" s="180"/>
      <c r="H70" s="180"/>
      <c r="I70" s="181"/>
      <c r="J70" s="182">
        <f>J278</f>
        <v>0</v>
      </c>
      <c r="K70" s="178"/>
      <c r="L70" s="183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4"/>
      <c r="C71" s="185"/>
      <c r="D71" s="186" t="s">
        <v>1057</v>
      </c>
      <c r="E71" s="187"/>
      <c r="F71" s="187"/>
      <c r="G71" s="187"/>
      <c r="H71" s="187"/>
      <c r="I71" s="188"/>
      <c r="J71" s="189">
        <f>J279</f>
        <v>0</v>
      </c>
      <c r="K71" s="185"/>
      <c r="L71" s="19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85"/>
      <c r="D72" s="186" t="s">
        <v>1058</v>
      </c>
      <c r="E72" s="187"/>
      <c r="F72" s="187"/>
      <c r="G72" s="187"/>
      <c r="H72" s="187"/>
      <c r="I72" s="188"/>
      <c r="J72" s="189">
        <f>J293</f>
        <v>0</v>
      </c>
      <c r="K72" s="185"/>
      <c r="L72" s="19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4"/>
      <c r="C73" s="185"/>
      <c r="D73" s="186" t="s">
        <v>1059</v>
      </c>
      <c r="E73" s="187"/>
      <c r="F73" s="187"/>
      <c r="G73" s="187"/>
      <c r="H73" s="187"/>
      <c r="I73" s="188"/>
      <c r="J73" s="189">
        <f>J305</f>
        <v>0</v>
      </c>
      <c r="K73" s="185"/>
      <c r="L73" s="19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4"/>
      <c r="C74" s="185"/>
      <c r="D74" s="186" t="s">
        <v>116</v>
      </c>
      <c r="E74" s="187"/>
      <c r="F74" s="187"/>
      <c r="G74" s="187"/>
      <c r="H74" s="187"/>
      <c r="I74" s="188"/>
      <c r="J74" s="189">
        <f>J317</f>
        <v>0</v>
      </c>
      <c r="K74" s="185"/>
      <c r="L74" s="19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137"/>
      <c r="J75" s="41"/>
      <c r="K75" s="4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167"/>
      <c r="J76" s="61"/>
      <c r="K76" s="6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170"/>
      <c r="J80" s="63"/>
      <c r="K80" s="63"/>
      <c r="L80" s="13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117</v>
      </c>
      <c r="D81" s="41"/>
      <c r="E81" s="41"/>
      <c r="F81" s="41"/>
      <c r="G81" s="41"/>
      <c r="H81" s="41"/>
      <c r="I81" s="137"/>
      <c r="J81" s="41"/>
      <c r="K81" s="41"/>
      <c r="L81" s="13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137"/>
      <c r="J82" s="41"/>
      <c r="K82" s="41"/>
      <c r="L82" s="13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137"/>
      <c r="J83" s="41"/>
      <c r="K83" s="41"/>
      <c r="L83" s="13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71" t="str">
        <f>E7</f>
        <v>Rekonstrukce sportovního stadionu ZŠ R.Frimla</v>
      </c>
      <c r="F84" s="33"/>
      <c r="G84" s="33"/>
      <c r="H84" s="33"/>
      <c r="I84" s="137"/>
      <c r="J84" s="41"/>
      <c r="K84" s="41"/>
      <c r="L84" s="13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96</v>
      </c>
      <c r="D85" s="41"/>
      <c r="E85" s="41"/>
      <c r="F85" s="41"/>
      <c r="G85" s="41"/>
      <c r="H85" s="41"/>
      <c r="I85" s="137"/>
      <c r="J85" s="41"/>
      <c r="K85" s="41"/>
      <c r="L85" s="13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0" t="str">
        <f>E9</f>
        <v>SO.02 - Zastřešená tribuna</v>
      </c>
      <c r="F86" s="41"/>
      <c r="G86" s="41"/>
      <c r="H86" s="41"/>
      <c r="I86" s="137"/>
      <c r="J86" s="41"/>
      <c r="K86" s="41"/>
      <c r="L86" s="13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137"/>
      <c r="J87" s="41"/>
      <c r="K87" s="41"/>
      <c r="L87" s="13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F12</f>
        <v>Trutnov</v>
      </c>
      <c r="G88" s="41"/>
      <c r="H88" s="41"/>
      <c r="I88" s="141" t="s">
        <v>23</v>
      </c>
      <c r="J88" s="73" t="str">
        <f>IF(J12="","",J12)</f>
        <v>5. 12. 2019</v>
      </c>
      <c r="K88" s="41"/>
      <c r="L88" s="13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137"/>
      <c r="J89" s="41"/>
      <c r="K89" s="41"/>
      <c r="L89" s="13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25</v>
      </c>
      <c r="D90" s="41"/>
      <c r="E90" s="41"/>
      <c r="F90" s="28" t="str">
        <f>E15</f>
        <v>Město Trutnov</v>
      </c>
      <c r="G90" s="41"/>
      <c r="H90" s="41"/>
      <c r="I90" s="141" t="s">
        <v>31</v>
      </c>
      <c r="J90" s="37" t="str">
        <f>E21</f>
        <v>PROVOD s.r.o.</v>
      </c>
      <c r="K90" s="41"/>
      <c r="L90" s="13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29</v>
      </c>
      <c r="D91" s="41"/>
      <c r="E91" s="41"/>
      <c r="F91" s="28" t="str">
        <f>IF(E18="","",E18)</f>
        <v>Vyplň údaj</v>
      </c>
      <c r="G91" s="41"/>
      <c r="H91" s="41"/>
      <c r="I91" s="141" t="s">
        <v>34</v>
      </c>
      <c r="J91" s="37" t="str">
        <f>E24</f>
        <v xml:space="preserve"> </v>
      </c>
      <c r="K91" s="41"/>
      <c r="L91" s="138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137"/>
      <c r="J92" s="41"/>
      <c r="K92" s="41"/>
      <c r="L92" s="138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91"/>
      <c r="B93" s="192"/>
      <c r="C93" s="193" t="s">
        <v>118</v>
      </c>
      <c r="D93" s="194" t="s">
        <v>57</v>
      </c>
      <c r="E93" s="194" t="s">
        <v>53</v>
      </c>
      <c r="F93" s="194" t="s">
        <v>54</v>
      </c>
      <c r="G93" s="194" t="s">
        <v>119</v>
      </c>
      <c r="H93" s="194" t="s">
        <v>120</v>
      </c>
      <c r="I93" s="195" t="s">
        <v>121</v>
      </c>
      <c r="J93" s="194" t="s">
        <v>100</v>
      </c>
      <c r="K93" s="196" t="s">
        <v>122</v>
      </c>
      <c r="L93" s="197"/>
      <c r="M93" s="93" t="s">
        <v>19</v>
      </c>
      <c r="N93" s="94" t="s">
        <v>42</v>
      </c>
      <c r="O93" s="94" t="s">
        <v>123</v>
      </c>
      <c r="P93" s="94" t="s">
        <v>124</v>
      </c>
      <c r="Q93" s="94" t="s">
        <v>125</v>
      </c>
      <c r="R93" s="94" t="s">
        <v>126</v>
      </c>
      <c r="S93" s="94" t="s">
        <v>127</v>
      </c>
      <c r="T93" s="95" t="s">
        <v>128</v>
      </c>
      <c r="U93" s="191"/>
      <c r="V93" s="191"/>
      <c r="W93" s="191"/>
      <c r="X93" s="191"/>
      <c r="Y93" s="191"/>
      <c r="Z93" s="191"/>
      <c r="AA93" s="191"/>
      <c r="AB93" s="191"/>
      <c r="AC93" s="191"/>
      <c r="AD93" s="191"/>
      <c r="AE93" s="191"/>
    </row>
    <row r="94" s="2" customFormat="1" ht="22.8" customHeight="1">
      <c r="A94" s="39"/>
      <c r="B94" s="40"/>
      <c r="C94" s="100" t="s">
        <v>129</v>
      </c>
      <c r="D94" s="41"/>
      <c r="E94" s="41"/>
      <c r="F94" s="41"/>
      <c r="G94" s="41"/>
      <c r="H94" s="41"/>
      <c r="I94" s="137"/>
      <c r="J94" s="198">
        <f>BK94</f>
        <v>0</v>
      </c>
      <c r="K94" s="41"/>
      <c r="L94" s="45"/>
      <c r="M94" s="96"/>
      <c r="N94" s="199"/>
      <c r="O94" s="97"/>
      <c r="P94" s="200">
        <f>P95+P278</f>
        <v>0</v>
      </c>
      <c r="Q94" s="97"/>
      <c r="R94" s="200">
        <f>R95+R278</f>
        <v>77.033763620000002</v>
      </c>
      <c r="S94" s="97"/>
      <c r="T94" s="201">
        <f>T95+T278</f>
        <v>71.661000000000001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71</v>
      </c>
      <c r="AU94" s="18" t="s">
        <v>101</v>
      </c>
      <c r="BK94" s="202">
        <f>BK95+BK278</f>
        <v>0</v>
      </c>
    </row>
    <row r="95" s="12" customFormat="1" ht="25.92" customHeight="1">
      <c r="A95" s="12"/>
      <c r="B95" s="203"/>
      <c r="C95" s="204"/>
      <c r="D95" s="205" t="s">
        <v>71</v>
      </c>
      <c r="E95" s="206" t="s">
        <v>130</v>
      </c>
      <c r="F95" s="206" t="s">
        <v>131</v>
      </c>
      <c r="G95" s="204"/>
      <c r="H95" s="204"/>
      <c r="I95" s="207"/>
      <c r="J95" s="208">
        <f>BK95</f>
        <v>0</v>
      </c>
      <c r="K95" s="204"/>
      <c r="L95" s="209"/>
      <c r="M95" s="210"/>
      <c r="N95" s="211"/>
      <c r="O95" s="211"/>
      <c r="P95" s="212">
        <f>P96+P150+P195+P207+P210+P213+P232+P235+P252</f>
        <v>0</v>
      </c>
      <c r="Q95" s="211"/>
      <c r="R95" s="212">
        <f>R96+R150+R195+R207+R210+R213+R232+R235+R252</f>
        <v>74.138427890000003</v>
      </c>
      <c r="S95" s="211"/>
      <c r="T95" s="213">
        <f>T96+T150+T195+T207+T210+T213+T232+T235+T252</f>
        <v>71.661000000000001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4" t="s">
        <v>80</v>
      </c>
      <c r="AT95" s="215" t="s">
        <v>71</v>
      </c>
      <c r="AU95" s="215" t="s">
        <v>72</v>
      </c>
      <c r="AY95" s="214" t="s">
        <v>132</v>
      </c>
      <c r="BK95" s="216">
        <f>BK96+BK150+BK195+BK207+BK210+BK213+BK232+BK235+BK252</f>
        <v>0</v>
      </c>
    </row>
    <row r="96" s="12" customFormat="1" ht="22.8" customHeight="1">
      <c r="A96" s="12"/>
      <c r="B96" s="203"/>
      <c r="C96" s="204"/>
      <c r="D96" s="205" t="s">
        <v>71</v>
      </c>
      <c r="E96" s="217" t="s">
        <v>80</v>
      </c>
      <c r="F96" s="217" t="s">
        <v>133</v>
      </c>
      <c r="G96" s="204"/>
      <c r="H96" s="204"/>
      <c r="I96" s="207"/>
      <c r="J96" s="218">
        <f>BK96</f>
        <v>0</v>
      </c>
      <c r="K96" s="204"/>
      <c r="L96" s="209"/>
      <c r="M96" s="210"/>
      <c r="N96" s="211"/>
      <c r="O96" s="211"/>
      <c r="P96" s="212">
        <f>SUM(P97:P149)</f>
        <v>0</v>
      </c>
      <c r="Q96" s="211"/>
      <c r="R96" s="212">
        <f>SUM(R97:R149)</f>
        <v>0</v>
      </c>
      <c r="S96" s="211"/>
      <c r="T96" s="213">
        <f>SUM(T97:T149)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4" t="s">
        <v>80</v>
      </c>
      <c r="AT96" s="215" t="s">
        <v>71</v>
      </c>
      <c r="AU96" s="215" t="s">
        <v>80</v>
      </c>
      <c r="AY96" s="214" t="s">
        <v>132</v>
      </c>
      <c r="BK96" s="216">
        <f>SUM(BK97:BK149)</f>
        <v>0</v>
      </c>
    </row>
    <row r="97" s="2" customFormat="1" ht="16.5" customHeight="1">
      <c r="A97" s="39"/>
      <c r="B97" s="40"/>
      <c r="C97" s="219" t="s">
        <v>80</v>
      </c>
      <c r="D97" s="219" t="s">
        <v>134</v>
      </c>
      <c r="E97" s="220" t="s">
        <v>1060</v>
      </c>
      <c r="F97" s="221" t="s">
        <v>136</v>
      </c>
      <c r="G97" s="222" t="s">
        <v>137</v>
      </c>
      <c r="H97" s="223">
        <v>1</v>
      </c>
      <c r="I97" s="224"/>
      <c r="J97" s="225">
        <f>ROUND(I97*H97,2)</f>
        <v>0</v>
      </c>
      <c r="K97" s="221" t="s">
        <v>19</v>
      </c>
      <c r="L97" s="45"/>
      <c r="M97" s="226" t="s">
        <v>19</v>
      </c>
      <c r="N97" s="227" t="s">
        <v>43</v>
      </c>
      <c r="O97" s="85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30" t="s">
        <v>138</v>
      </c>
      <c r="AT97" s="230" t="s">
        <v>134</v>
      </c>
      <c r="AU97" s="230" t="s">
        <v>82</v>
      </c>
      <c r="AY97" s="18" t="s">
        <v>132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18" t="s">
        <v>80</v>
      </c>
      <c r="BK97" s="231">
        <f>ROUND(I97*H97,2)</f>
        <v>0</v>
      </c>
      <c r="BL97" s="18" t="s">
        <v>138</v>
      </c>
      <c r="BM97" s="230" t="s">
        <v>139</v>
      </c>
    </row>
    <row r="98" s="2" customFormat="1" ht="16.5" customHeight="1">
      <c r="A98" s="39"/>
      <c r="B98" s="40"/>
      <c r="C98" s="219" t="s">
        <v>82</v>
      </c>
      <c r="D98" s="219" t="s">
        <v>134</v>
      </c>
      <c r="E98" s="220" t="s">
        <v>140</v>
      </c>
      <c r="F98" s="221" t="s">
        <v>141</v>
      </c>
      <c r="G98" s="222" t="s">
        <v>142</v>
      </c>
      <c r="H98" s="223">
        <v>6</v>
      </c>
      <c r="I98" s="224"/>
      <c r="J98" s="225">
        <f>ROUND(I98*H98,2)</f>
        <v>0</v>
      </c>
      <c r="K98" s="221" t="s">
        <v>143</v>
      </c>
      <c r="L98" s="45"/>
      <c r="M98" s="226" t="s">
        <v>19</v>
      </c>
      <c r="N98" s="227" t="s">
        <v>43</v>
      </c>
      <c r="O98" s="85"/>
      <c r="P98" s="228">
        <f>O98*H98</f>
        <v>0</v>
      </c>
      <c r="Q98" s="228">
        <v>0</v>
      </c>
      <c r="R98" s="228">
        <f>Q98*H98</f>
        <v>0</v>
      </c>
      <c r="S98" s="228">
        <v>0</v>
      </c>
      <c r="T98" s="229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30" t="s">
        <v>138</v>
      </c>
      <c r="AT98" s="230" t="s">
        <v>134</v>
      </c>
      <c r="AU98" s="230" t="s">
        <v>82</v>
      </c>
      <c r="AY98" s="18" t="s">
        <v>132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18" t="s">
        <v>80</v>
      </c>
      <c r="BK98" s="231">
        <f>ROUND(I98*H98,2)</f>
        <v>0</v>
      </c>
      <c r="BL98" s="18" t="s">
        <v>138</v>
      </c>
      <c r="BM98" s="230" t="s">
        <v>144</v>
      </c>
    </row>
    <row r="99" s="2" customFormat="1">
      <c r="A99" s="39"/>
      <c r="B99" s="40"/>
      <c r="C99" s="41"/>
      <c r="D99" s="232" t="s">
        <v>145</v>
      </c>
      <c r="E99" s="41"/>
      <c r="F99" s="233" t="s">
        <v>146</v>
      </c>
      <c r="G99" s="41"/>
      <c r="H99" s="41"/>
      <c r="I99" s="137"/>
      <c r="J99" s="41"/>
      <c r="K99" s="41"/>
      <c r="L99" s="45"/>
      <c r="M99" s="234"/>
      <c r="N99" s="235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145</v>
      </c>
      <c r="AU99" s="18" t="s">
        <v>82</v>
      </c>
    </row>
    <row r="100" s="13" customFormat="1">
      <c r="A100" s="13"/>
      <c r="B100" s="236"/>
      <c r="C100" s="237"/>
      <c r="D100" s="232" t="s">
        <v>147</v>
      </c>
      <c r="E100" s="238" t="s">
        <v>19</v>
      </c>
      <c r="F100" s="239" t="s">
        <v>148</v>
      </c>
      <c r="G100" s="237"/>
      <c r="H100" s="238" t="s">
        <v>19</v>
      </c>
      <c r="I100" s="240"/>
      <c r="J100" s="237"/>
      <c r="K100" s="237"/>
      <c r="L100" s="241"/>
      <c r="M100" s="242"/>
      <c r="N100" s="243"/>
      <c r="O100" s="243"/>
      <c r="P100" s="243"/>
      <c r="Q100" s="243"/>
      <c r="R100" s="243"/>
      <c r="S100" s="243"/>
      <c r="T100" s="24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5" t="s">
        <v>147</v>
      </c>
      <c r="AU100" s="245" t="s">
        <v>82</v>
      </c>
      <c r="AV100" s="13" t="s">
        <v>80</v>
      </c>
      <c r="AW100" s="13" t="s">
        <v>33</v>
      </c>
      <c r="AX100" s="13" t="s">
        <v>72</v>
      </c>
      <c r="AY100" s="245" t="s">
        <v>132</v>
      </c>
    </row>
    <row r="101" s="14" customFormat="1">
      <c r="A101" s="14"/>
      <c r="B101" s="246"/>
      <c r="C101" s="247"/>
      <c r="D101" s="232" t="s">
        <v>147</v>
      </c>
      <c r="E101" s="248" t="s">
        <v>19</v>
      </c>
      <c r="F101" s="249" t="s">
        <v>1061</v>
      </c>
      <c r="G101" s="247"/>
      <c r="H101" s="250">
        <v>6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6" t="s">
        <v>147</v>
      </c>
      <c r="AU101" s="256" t="s">
        <v>82</v>
      </c>
      <c r="AV101" s="14" t="s">
        <v>82</v>
      </c>
      <c r="AW101" s="14" t="s">
        <v>33</v>
      </c>
      <c r="AX101" s="14" t="s">
        <v>80</v>
      </c>
      <c r="AY101" s="256" t="s">
        <v>132</v>
      </c>
    </row>
    <row r="102" s="2" customFormat="1" ht="16.5" customHeight="1">
      <c r="A102" s="39"/>
      <c r="B102" s="40"/>
      <c r="C102" s="219" t="s">
        <v>150</v>
      </c>
      <c r="D102" s="219" t="s">
        <v>134</v>
      </c>
      <c r="E102" s="220" t="s">
        <v>151</v>
      </c>
      <c r="F102" s="221" t="s">
        <v>152</v>
      </c>
      <c r="G102" s="222" t="s">
        <v>142</v>
      </c>
      <c r="H102" s="223">
        <v>6</v>
      </c>
      <c r="I102" s="224"/>
      <c r="J102" s="225">
        <f>ROUND(I102*H102,2)</f>
        <v>0</v>
      </c>
      <c r="K102" s="221" t="s">
        <v>143</v>
      </c>
      <c r="L102" s="45"/>
      <c r="M102" s="226" t="s">
        <v>19</v>
      </c>
      <c r="N102" s="227" t="s">
        <v>43</v>
      </c>
      <c r="O102" s="85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30" t="s">
        <v>138</v>
      </c>
      <c r="AT102" s="230" t="s">
        <v>134</v>
      </c>
      <c r="AU102" s="230" t="s">
        <v>82</v>
      </c>
      <c r="AY102" s="18" t="s">
        <v>132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18" t="s">
        <v>80</v>
      </c>
      <c r="BK102" s="231">
        <f>ROUND(I102*H102,2)</f>
        <v>0</v>
      </c>
      <c r="BL102" s="18" t="s">
        <v>138</v>
      </c>
      <c r="BM102" s="230" t="s">
        <v>153</v>
      </c>
    </row>
    <row r="103" s="2" customFormat="1">
      <c r="A103" s="39"/>
      <c r="B103" s="40"/>
      <c r="C103" s="41"/>
      <c r="D103" s="232" t="s">
        <v>145</v>
      </c>
      <c r="E103" s="41"/>
      <c r="F103" s="233" t="s">
        <v>154</v>
      </c>
      <c r="G103" s="41"/>
      <c r="H103" s="41"/>
      <c r="I103" s="137"/>
      <c r="J103" s="41"/>
      <c r="K103" s="41"/>
      <c r="L103" s="45"/>
      <c r="M103" s="234"/>
      <c r="N103" s="235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145</v>
      </c>
      <c r="AU103" s="18" t="s">
        <v>82</v>
      </c>
    </row>
    <row r="104" s="13" customFormat="1">
      <c r="A104" s="13"/>
      <c r="B104" s="236"/>
      <c r="C104" s="237"/>
      <c r="D104" s="232" t="s">
        <v>147</v>
      </c>
      <c r="E104" s="238" t="s">
        <v>19</v>
      </c>
      <c r="F104" s="239" t="s">
        <v>155</v>
      </c>
      <c r="G104" s="237"/>
      <c r="H104" s="238" t="s">
        <v>19</v>
      </c>
      <c r="I104" s="240"/>
      <c r="J104" s="237"/>
      <c r="K104" s="237"/>
      <c r="L104" s="241"/>
      <c r="M104" s="242"/>
      <c r="N104" s="243"/>
      <c r="O104" s="243"/>
      <c r="P104" s="243"/>
      <c r="Q104" s="243"/>
      <c r="R104" s="243"/>
      <c r="S104" s="243"/>
      <c r="T104" s="24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5" t="s">
        <v>147</v>
      </c>
      <c r="AU104" s="245" t="s">
        <v>82</v>
      </c>
      <c r="AV104" s="13" t="s">
        <v>80</v>
      </c>
      <c r="AW104" s="13" t="s">
        <v>33</v>
      </c>
      <c r="AX104" s="13" t="s">
        <v>72</v>
      </c>
      <c r="AY104" s="245" t="s">
        <v>132</v>
      </c>
    </row>
    <row r="105" s="14" customFormat="1">
      <c r="A105" s="14"/>
      <c r="B105" s="246"/>
      <c r="C105" s="247"/>
      <c r="D105" s="232" t="s">
        <v>147</v>
      </c>
      <c r="E105" s="248" t="s">
        <v>19</v>
      </c>
      <c r="F105" s="249" t="s">
        <v>1061</v>
      </c>
      <c r="G105" s="247"/>
      <c r="H105" s="250">
        <v>6</v>
      </c>
      <c r="I105" s="251"/>
      <c r="J105" s="247"/>
      <c r="K105" s="247"/>
      <c r="L105" s="252"/>
      <c r="M105" s="253"/>
      <c r="N105" s="254"/>
      <c r="O105" s="254"/>
      <c r="P105" s="254"/>
      <c r="Q105" s="254"/>
      <c r="R105" s="254"/>
      <c r="S105" s="254"/>
      <c r="T105" s="25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6" t="s">
        <v>147</v>
      </c>
      <c r="AU105" s="256" t="s">
        <v>82</v>
      </c>
      <c r="AV105" s="14" t="s">
        <v>82</v>
      </c>
      <c r="AW105" s="14" t="s">
        <v>33</v>
      </c>
      <c r="AX105" s="14" t="s">
        <v>80</v>
      </c>
      <c r="AY105" s="256" t="s">
        <v>132</v>
      </c>
    </row>
    <row r="106" s="2" customFormat="1" ht="16.5" customHeight="1">
      <c r="A106" s="39"/>
      <c r="B106" s="40"/>
      <c r="C106" s="219" t="s">
        <v>138</v>
      </c>
      <c r="D106" s="219" t="s">
        <v>134</v>
      </c>
      <c r="E106" s="220" t="s">
        <v>1062</v>
      </c>
      <c r="F106" s="221" t="s">
        <v>1063</v>
      </c>
      <c r="G106" s="222" t="s">
        <v>142</v>
      </c>
      <c r="H106" s="223">
        <v>5</v>
      </c>
      <c r="I106" s="224"/>
      <c r="J106" s="225">
        <f>ROUND(I106*H106,2)</f>
        <v>0</v>
      </c>
      <c r="K106" s="221" t="s">
        <v>143</v>
      </c>
      <c r="L106" s="45"/>
      <c r="M106" s="226" t="s">
        <v>19</v>
      </c>
      <c r="N106" s="227" t="s">
        <v>43</v>
      </c>
      <c r="O106" s="85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30" t="s">
        <v>138</v>
      </c>
      <c r="AT106" s="230" t="s">
        <v>134</v>
      </c>
      <c r="AU106" s="230" t="s">
        <v>82</v>
      </c>
      <c r="AY106" s="18" t="s">
        <v>132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18" t="s">
        <v>80</v>
      </c>
      <c r="BK106" s="231">
        <f>ROUND(I106*H106,2)</f>
        <v>0</v>
      </c>
      <c r="BL106" s="18" t="s">
        <v>138</v>
      </c>
      <c r="BM106" s="230" t="s">
        <v>1064</v>
      </c>
    </row>
    <row r="107" s="2" customFormat="1">
      <c r="A107" s="39"/>
      <c r="B107" s="40"/>
      <c r="C107" s="41"/>
      <c r="D107" s="232" t="s">
        <v>145</v>
      </c>
      <c r="E107" s="41"/>
      <c r="F107" s="233" t="s">
        <v>1065</v>
      </c>
      <c r="G107" s="41"/>
      <c r="H107" s="41"/>
      <c r="I107" s="137"/>
      <c r="J107" s="41"/>
      <c r="K107" s="41"/>
      <c r="L107" s="45"/>
      <c r="M107" s="234"/>
      <c r="N107" s="235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145</v>
      </c>
      <c r="AU107" s="18" t="s">
        <v>82</v>
      </c>
    </row>
    <row r="108" s="13" customFormat="1">
      <c r="A108" s="13"/>
      <c r="B108" s="236"/>
      <c r="C108" s="237"/>
      <c r="D108" s="232" t="s">
        <v>147</v>
      </c>
      <c r="E108" s="238" t="s">
        <v>19</v>
      </c>
      <c r="F108" s="239" t="s">
        <v>148</v>
      </c>
      <c r="G108" s="237"/>
      <c r="H108" s="238" t="s">
        <v>19</v>
      </c>
      <c r="I108" s="240"/>
      <c r="J108" s="237"/>
      <c r="K108" s="237"/>
      <c r="L108" s="241"/>
      <c r="M108" s="242"/>
      <c r="N108" s="243"/>
      <c r="O108" s="243"/>
      <c r="P108" s="243"/>
      <c r="Q108" s="243"/>
      <c r="R108" s="243"/>
      <c r="S108" s="243"/>
      <c r="T108" s="24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5" t="s">
        <v>147</v>
      </c>
      <c r="AU108" s="245" t="s">
        <v>82</v>
      </c>
      <c r="AV108" s="13" t="s">
        <v>80</v>
      </c>
      <c r="AW108" s="13" t="s">
        <v>33</v>
      </c>
      <c r="AX108" s="13" t="s">
        <v>72</v>
      </c>
      <c r="AY108" s="245" t="s">
        <v>132</v>
      </c>
    </row>
    <row r="109" s="14" customFormat="1">
      <c r="A109" s="14"/>
      <c r="B109" s="246"/>
      <c r="C109" s="247"/>
      <c r="D109" s="232" t="s">
        <v>147</v>
      </c>
      <c r="E109" s="248" t="s">
        <v>19</v>
      </c>
      <c r="F109" s="249" t="s">
        <v>1066</v>
      </c>
      <c r="G109" s="247"/>
      <c r="H109" s="250">
        <v>5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6" t="s">
        <v>147</v>
      </c>
      <c r="AU109" s="256" t="s">
        <v>82</v>
      </c>
      <c r="AV109" s="14" t="s">
        <v>82</v>
      </c>
      <c r="AW109" s="14" t="s">
        <v>33</v>
      </c>
      <c r="AX109" s="14" t="s">
        <v>80</v>
      </c>
      <c r="AY109" s="256" t="s">
        <v>132</v>
      </c>
    </row>
    <row r="110" s="2" customFormat="1" ht="16.5" customHeight="1">
      <c r="A110" s="39"/>
      <c r="B110" s="40"/>
      <c r="C110" s="219" t="s">
        <v>164</v>
      </c>
      <c r="D110" s="219" t="s">
        <v>134</v>
      </c>
      <c r="E110" s="220" t="s">
        <v>1067</v>
      </c>
      <c r="F110" s="221" t="s">
        <v>1068</v>
      </c>
      <c r="G110" s="222" t="s">
        <v>142</v>
      </c>
      <c r="H110" s="223">
        <v>5</v>
      </c>
      <c r="I110" s="224"/>
      <c r="J110" s="225">
        <f>ROUND(I110*H110,2)</f>
        <v>0</v>
      </c>
      <c r="K110" s="221" t="s">
        <v>143</v>
      </c>
      <c r="L110" s="45"/>
      <c r="M110" s="226" t="s">
        <v>19</v>
      </c>
      <c r="N110" s="227" t="s">
        <v>43</v>
      </c>
      <c r="O110" s="85"/>
      <c r="P110" s="228">
        <f>O110*H110</f>
        <v>0</v>
      </c>
      <c r="Q110" s="228">
        <v>0</v>
      </c>
      <c r="R110" s="228">
        <f>Q110*H110</f>
        <v>0</v>
      </c>
      <c r="S110" s="228">
        <v>0</v>
      </c>
      <c r="T110" s="229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30" t="s">
        <v>138</v>
      </c>
      <c r="AT110" s="230" t="s">
        <v>134</v>
      </c>
      <c r="AU110" s="230" t="s">
        <v>82</v>
      </c>
      <c r="AY110" s="18" t="s">
        <v>132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18" t="s">
        <v>80</v>
      </c>
      <c r="BK110" s="231">
        <f>ROUND(I110*H110,2)</f>
        <v>0</v>
      </c>
      <c r="BL110" s="18" t="s">
        <v>138</v>
      </c>
      <c r="BM110" s="230" t="s">
        <v>1069</v>
      </c>
    </row>
    <row r="111" s="2" customFormat="1">
      <c r="A111" s="39"/>
      <c r="B111" s="40"/>
      <c r="C111" s="41"/>
      <c r="D111" s="232" t="s">
        <v>145</v>
      </c>
      <c r="E111" s="41"/>
      <c r="F111" s="233" t="s">
        <v>1070</v>
      </c>
      <c r="G111" s="41"/>
      <c r="H111" s="41"/>
      <c r="I111" s="137"/>
      <c r="J111" s="41"/>
      <c r="K111" s="41"/>
      <c r="L111" s="45"/>
      <c r="M111" s="234"/>
      <c r="N111" s="235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145</v>
      </c>
      <c r="AU111" s="18" t="s">
        <v>82</v>
      </c>
    </row>
    <row r="112" s="13" customFormat="1">
      <c r="A112" s="13"/>
      <c r="B112" s="236"/>
      <c r="C112" s="237"/>
      <c r="D112" s="232" t="s">
        <v>147</v>
      </c>
      <c r="E112" s="238" t="s">
        <v>19</v>
      </c>
      <c r="F112" s="239" t="s">
        <v>155</v>
      </c>
      <c r="G112" s="237"/>
      <c r="H112" s="238" t="s">
        <v>19</v>
      </c>
      <c r="I112" s="240"/>
      <c r="J112" s="237"/>
      <c r="K112" s="237"/>
      <c r="L112" s="241"/>
      <c r="M112" s="242"/>
      <c r="N112" s="243"/>
      <c r="O112" s="243"/>
      <c r="P112" s="243"/>
      <c r="Q112" s="243"/>
      <c r="R112" s="243"/>
      <c r="S112" s="243"/>
      <c r="T112" s="24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5" t="s">
        <v>147</v>
      </c>
      <c r="AU112" s="245" t="s">
        <v>82</v>
      </c>
      <c r="AV112" s="13" t="s">
        <v>80</v>
      </c>
      <c r="AW112" s="13" t="s">
        <v>33</v>
      </c>
      <c r="AX112" s="13" t="s">
        <v>72</v>
      </c>
      <c r="AY112" s="245" t="s">
        <v>132</v>
      </c>
    </row>
    <row r="113" s="14" customFormat="1">
      <c r="A113" s="14"/>
      <c r="B113" s="246"/>
      <c r="C113" s="247"/>
      <c r="D113" s="232" t="s">
        <v>147</v>
      </c>
      <c r="E113" s="248" t="s">
        <v>19</v>
      </c>
      <c r="F113" s="249" t="s">
        <v>1066</v>
      </c>
      <c r="G113" s="247"/>
      <c r="H113" s="250">
        <v>5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6" t="s">
        <v>147</v>
      </c>
      <c r="AU113" s="256" t="s">
        <v>82</v>
      </c>
      <c r="AV113" s="14" t="s">
        <v>82</v>
      </c>
      <c r="AW113" s="14" t="s">
        <v>33</v>
      </c>
      <c r="AX113" s="14" t="s">
        <v>80</v>
      </c>
      <c r="AY113" s="256" t="s">
        <v>132</v>
      </c>
    </row>
    <row r="114" s="2" customFormat="1" ht="16.5" customHeight="1">
      <c r="A114" s="39"/>
      <c r="B114" s="40"/>
      <c r="C114" s="219" t="s">
        <v>169</v>
      </c>
      <c r="D114" s="219" t="s">
        <v>134</v>
      </c>
      <c r="E114" s="220" t="s">
        <v>1071</v>
      </c>
      <c r="F114" s="221" t="s">
        <v>1072</v>
      </c>
      <c r="G114" s="222" t="s">
        <v>142</v>
      </c>
      <c r="H114" s="223">
        <v>1.375</v>
      </c>
      <c r="I114" s="224"/>
      <c r="J114" s="225">
        <f>ROUND(I114*H114,2)</f>
        <v>0</v>
      </c>
      <c r="K114" s="221" t="s">
        <v>143</v>
      </c>
      <c r="L114" s="45"/>
      <c r="M114" s="226" t="s">
        <v>19</v>
      </c>
      <c r="N114" s="227" t="s">
        <v>43</v>
      </c>
      <c r="O114" s="85"/>
      <c r="P114" s="228">
        <f>O114*H114</f>
        <v>0</v>
      </c>
      <c r="Q114" s="228">
        <v>0</v>
      </c>
      <c r="R114" s="228">
        <f>Q114*H114</f>
        <v>0</v>
      </c>
      <c r="S114" s="228">
        <v>0</v>
      </c>
      <c r="T114" s="229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30" t="s">
        <v>138</v>
      </c>
      <c r="AT114" s="230" t="s">
        <v>134</v>
      </c>
      <c r="AU114" s="230" t="s">
        <v>82</v>
      </c>
      <c r="AY114" s="18" t="s">
        <v>132</v>
      </c>
      <c r="BE114" s="231">
        <f>IF(N114="základní",J114,0)</f>
        <v>0</v>
      </c>
      <c r="BF114" s="231">
        <f>IF(N114="snížená",J114,0)</f>
        <v>0</v>
      </c>
      <c r="BG114" s="231">
        <f>IF(N114="zákl. přenesená",J114,0)</f>
        <v>0</v>
      </c>
      <c r="BH114" s="231">
        <f>IF(N114="sníž. přenesená",J114,0)</f>
        <v>0</v>
      </c>
      <c r="BI114" s="231">
        <f>IF(N114="nulová",J114,0)</f>
        <v>0</v>
      </c>
      <c r="BJ114" s="18" t="s">
        <v>80</v>
      </c>
      <c r="BK114" s="231">
        <f>ROUND(I114*H114,2)</f>
        <v>0</v>
      </c>
      <c r="BL114" s="18" t="s">
        <v>138</v>
      </c>
      <c r="BM114" s="230" t="s">
        <v>1073</v>
      </c>
    </row>
    <row r="115" s="2" customFormat="1">
      <c r="A115" s="39"/>
      <c r="B115" s="40"/>
      <c r="C115" s="41"/>
      <c r="D115" s="232" t="s">
        <v>145</v>
      </c>
      <c r="E115" s="41"/>
      <c r="F115" s="233" t="s">
        <v>1074</v>
      </c>
      <c r="G115" s="41"/>
      <c r="H115" s="41"/>
      <c r="I115" s="137"/>
      <c r="J115" s="41"/>
      <c r="K115" s="41"/>
      <c r="L115" s="45"/>
      <c r="M115" s="234"/>
      <c r="N115" s="235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145</v>
      </c>
      <c r="AU115" s="18" t="s">
        <v>82</v>
      </c>
    </row>
    <row r="116" s="13" customFormat="1">
      <c r="A116" s="13"/>
      <c r="B116" s="236"/>
      <c r="C116" s="237"/>
      <c r="D116" s="232" t="s">
        <v>147</v>
      </c>
      <c r="E116" s="238" t="s">
        <v>19</v>
      </c>
      <c r="F116" s="239" t="s">
        <v>148</v>
      </c>
      <c r="G116" s="237"/>
      <c r="H116" s="238" t="s">
        <v>19</v>
      </c>
      <c r="I116" s="240"/>
      <c r="J116" s="237"/>
      <c r="K116" s="237"/>
      <c r="L116" s="241"/>
      <c r="M116" s="242"/>
      <c r="N116" s="243"/>
      <c r="O116" s="243"/>
      <c r="P116" s="243"/>
      <c r="Q116" s="243"/>
      <c r="R116" s="243"/>
      <c r="S116" s="243"/>
      <c r="T116" s="24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5" t="s">
        <v>147</v>
      </c>
      <c r="AU116" s="245" t="s">
        <v>82</v>
      </c>
      <c r="AV116" s="13" t="s">
        <v>80</v>
      </c>
      <c r="AW116" s="13" t="s">
        <v>33</v>
      </c>
      <c r="AX116" s="13" t="s">
        <v>72</v>
      </c>
      <c r="AY116" s="245" t="s">
        <v>132</v>
      </c>
    </row>
    <row r="117" s="14" customFormat="1">
      <c r="A117" s="14"/>
      <c r="B117" s="246"/>
      <c r="C117" s="247"/>
      <c r="D117" s="232" t="s">
        <v>147</v>
      </c>
      <c r="E117" s="248" t="s">
        <v>19</v>
      </c>
      <c r="F117" s="249" t="s">
        <v>1075</v>
      </c>
      <c r="G117" s="247"/>
      <c r="H117" s="250">
        <v>1.375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6" t="s">
        <v>147</v>
      </c>
      <c r="AU117" s="256" t="s">
        <v>82</v>
      </c>
      <c r="AV117" s="14" t="s">
        <v>82</v>
      </c>
      <c r="AW117" s="14" t="s">
        <v>33</v>
      </c>
      <c r="AX117" s="14" t="s">
        <v>80</v>
      </c>
      <c r="AY117" s="256" t="s">
        <v>132</v>
      </c>
    </row>
    <row r="118" s="2" customFormat="1" ht="16.5" customHeight="1">
      <c r="A118" s="39"/>
      <c r="B118" s="40"/>
      <c r="C118" s="219" t="s">
        <v>175</v>
      </c>
      <c r="D118" s="219" t="s">
        <v>134</v>
      </c>
      <c r="E118" s="220" t="s">
        <v>1076</v>
      </c>
      <c r="F118" s="221" t="s">
        <v>1077</v>
      </c>
      <c r="G118" s="222" t="s">
        <v>142</v>
      </c>
      <c r="H118" s="223">
        <v>1.375</v>
      </c>
      <c r="I118" s="224"/>
      <c r="J118" s="225">
        <f>ROUND(I118*H118,2)</f>
        <v>0</v>
      </c>
      <c r="K118" s="221" t="s">
        <v>143</v>
      </c>
      <c r="L118" s="45"/>
      <c r="M118" s="226" t="s">
        <v>19</v>
      </c>
      <c r="N118" s="227" t="s">
        <v>43</v>
      </c>
      <c r="O118" s="85"/>
      <c r="P118" s="228">
        <f>O118*H118</f>
        <v>0</v>
      </c>
      <c r="Q118" s="228">
        <v>0</v>
      </c>
      <c r="R118" s="228">
        <f>Q118*H118</f>
        <v>0</v>
      </c>
      <c r="S118" s="228">
        <v>0</v>
      </c>
      <c r="T118" s="229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30" t="s">
        <v>138</v>
      </c>
      <c r="AT118" s="230" t="s">
        <v>134</v>
      </c>
      <c r="AU118" s="230" t="s">
        <v>82</v>
      </c>
      <c r="AY118" s="18" t="s">
        <v>132</v>
      </c>
      <c r="BE118" s="231">
        <f>IF(N118="základní",J118,0)</f>
        <v>0</v>
      </c>
      <c r="BF118" s="231">
        <f>IF(N118="snížená",J118,0)</f>
        <v>0</v>
      </c>
      <c r="BG118" s="231">
        <f>IF(N118="zákl. přenesená",J118,0)</f>
        <v>0</v>
      </c>
      <c r="BH118" s="231">
        <f>IF(N118="sníž. přenesená",J118,0)</f>
        <v>0</v>
      </c>
      <c r="BI118" s="231">
        <f>IF(N118="nulová",J118,0)</f>
        <v>0</v>
      </c>
      <c r="BJ118" s="18" t="s">
        <v>80</v>
      </c>
      <c r="BK118" s="231">
        <f>ROUND(I118*H118,2)</f>
        <v>0</v>
      </c>
      <c r="BL118" s="18" t="s">
        <v>138</v>
      </c>
      <c r="BM118" s="230" t="s">
        <v>1078</v>
      </c>
    </row>
    <row r="119" s="2" customFormat="1">
      <c r="A119" s="39"/>
      <c r="B119" s="40"/>
      <c r="C119" s="41"/>
      <c r="D119" s="232" t="s">
        <v>145</v>
      </c>
      <c r="E119" s="41"/>
      <c r="F119" s="233" t="s">
        <v>1079</v>
      </c>
      <c r="G119" s="41"/>
      <c r="H119" s="41"/>
      <c r="I119" s="137"/>
      <c r="J119" s="41"/>
      <c r="K119" s="41"/>
      <c r="L119" s="45"/>
      <c r="M119" s="234"/>
      <c r="N119" s="235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145</v>
      </c>
      <c r="AU119" s="18" t="s">
        <v>82</v>
      </c>
    </row>
    <row r="120" s="13" customFormat="1">
      <c r="A120" s="13"/>
      <c r="B120" s="236"/>
      <c r="C120" s="237"/>
      <c r="D120" s="232" t="s">
        <v>147</v>
      </c>
      <c r="E120" s="238" t="s">
        <v>19</v>
      </c>
      <c r="F120" s="239" t="s">
        <v>155</v>
      </c>
      <c r="G120" s="237"/>
      <c r="H120" s="238" t="s">
        <v>19</v>
      </c>
      <c r="I120" s="240"/>
      <c r="J120" s="237"/>
      <c r="K120" s="237"/>
      <c r="L120" s="241"/>
      <c r="M120" s="242"/>
      <c r="N120" s="243"/>
      <c r="O120" s="243"/>
      <c r="P120" s="243"/>
      <c r="Q120" s="243"/>
      <c r="R120" s="243"/>
      <c r="S120" s="243"/>
      <c r="T120" s="24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5" t="s">
        <v>147</v>
      </c>
      <c r="AU120" s="245" t="s">
        <v>82</v>
      </c>
      <c r="AV120" s="13" t="s">
        <v>80</v>
      </c>
      <c r="AW120" s="13" t="s">
        <v>33</v>
      </c>
      <c r="AX120" s="13" t="s">
        <v>72</v>
      </c>
      <c r="AY120" s="245" t="s">
        <v>132</v>
      </c>
    </row>
    <row r="121" s="14" customFormat="1">
      <c r="A121" s="14"/>
      <c r="B121" s="246"/>
      <c r="C121" s="247"/>
      <c r="D121" s="232" t="s">
        <v>147</v>
      </c>
      <c r="E121" s="248" t="s">
        <v>19</v>
      </c>
      <c r="F121" s="249" t="s">
        <v>1075</v>
      </c>
      <c r="G121" s="247"/>
      <c r="H121" s="250">
        <v>1.375</v>
      </c>
      <c r="I121" s="251"/>
      <c r="J121" s="247"/>
      <c r="K121" s="247"/>
      <c r="L121" s="252"/>
      <c r="M121" s="253"/>
      <c r="N121" s="254"/>
      <c r="O121" s="254"/>
      <c r="P121" s="254"/>
      <c r="Q121" s="254"/>
      <c r="R121" s="254"/>
      <c r="S121" s="254"/>
      <c r="T121" s="25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6" t="s">
        <v>147</v>
      </c>
      <c r="AU121" s="256" t="s">
        <v>82</v>
      </c>
      <c r="AV121" s="14" t="s">
        <v>82</v>
      </c>
      <c r="AW121" s="14" t="s">
        <v>33</v>
      </c>
      <c r="AX121" s="14" t="s">
        <v>80</v>
      </c>
      <c r="AY121" s="256" t="s">
        <v>132</v>
      </c>
    </row>
    <row r="122" s="2" customFormat="1" ht="16.5" customHeight="1">
      <c r="A122" s="39"/>
      <c r="B122" s="40"/>
      <c r="C122" s="219" t="s">
        <v>180</v>
      </c>
      <c r="D122" s="219" t="s">
        <v>134</v>
      </c>
      <c r="E122" s="220" t="s">
        <v>181</v>
      </c>
      <c r="F122" s="221" t="s">
        <v>182</v>
      </c>
      <c r="G122" s="222" t="s">
        <v>142</v>
      </c>
      <c r="H122" s="223">
        <v>24.75</v>
      </c>
      <c r="I122" s="224"/>
      <c r="J122" s="225">
        <f>ROUND(I122*H122,2)</f>
        <v>0</v>
      </c>
      <c r="K122" s="221" t="s">
        <v>143</v>
      </c>
      <c r="L122" s="45"/>
      <c r="M122" s="226" t="s">
        <v>19</v>
      </c>
      <c r="N122" s="227" t="s">
        <v>43</v>
      </c>
      <c r="O122" s="85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138</v>
      </c>
      <c r="AT122" s="230" t="s">
        <v>134</v>
      </c>
      <c r="AU122" s="230" t="s">
        <v>82</v>
      </c>
      <c r="AY122" s="18" t="s">
        <v>132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80</v>
      </c>
      <c r="BK122" s="231">
        <f>ROUND(I122*H122,2)</f>
        <v>0</v>
      </c>
      <c r="BL122" s="18" t="s">
        <v>138</v>
      </c>
      <c r="BM122" s="230" t="s">
        <v>183</v>
      </c>
    </row>
    <row r="123" s="2" customFormat="1">
      <c r="A123" s="39"/>
      <c r="B123" s="40"/>
      <c r="C123" s="41"/>
      <c r="D123" s="232" t="s">
        <v>145</v>
      </c>
      <c r="E123" s="41"/>
      <c r="F123" s="233" t="s">
        <v>184</v>
      </c>
      <c r="G123" s="41"/>
      <c r="H123" s="41"/>
      <c r="I123" s="137"/>
      <c r="J123" s="41"/>
      <c r="K123" s="41"/>
      <c r="L123" s="45"/>
      <c r="M123" s="234"/>
      <c r="N123" s="235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145</v>
      </c>
      <c r="AU123" s="18" t="s">
        <v>82</v>
      </c>
    </row>
    <row r="124" s="14" customFormat="1">
      <c r="A124" s="14"/>
      <c r="B124" s="246"/>
      <c r="C124" s="247"/>
      <c r="D124" s="232" t="s">
        <v>147</v>
      </c>
      <c r="E124" s="248" t="s">
        <v>19</v>
      </c>
      <c r="F124" s="249" t="s">
        <v>1080</v>
      </c>
      <c r="G124" s="247"/>
      <c r="H124" s="250">
        <v>24.75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6" t="s">
        <v>147</v>
      </c>
      <c r="AU124" s="256" t="s">
        <v>82</v>
      </c>
      <c r="AV124" s="14" t="s">
        <v>82</v>
      </c>
      <c r="AW124" s="14" t="s">
        <v>33</v>
      </c>
      <c r="AX124" s="14" t="s">
        <v>80</v>
      </c>
      <c r="AY124" s="256" t="s">
        <v>132</v>
      </c>
    </row>
    <row r="125" s="2" customFormat="1" ht="16.5" customHeight="1">
      <c r="A125" s="39"/>
      <c r="B125" s="40"/>
      <c r="C125" s="219" t="s">
        <v>186</v>
      </c>
      <c r="D125" s="219" t="s">
        <v>134</v>
      </c>
      <c r="E125" s="220" t="s">
        <v>390</v>
      </c>
      <c r="F125" s="221" t="s">
        <v>391</v>
      </c>
      <c r="G125" s="222" t="s">
        <v>142</v>
      </c>
      <c r="H125" s="223">
        <v>24.75</v>
      </c>
      <c r="I125" s="224"/>
      <c r="J125" s="225">
        <f>ROUND(I125*H125,2)</f>
        <v>0</v>
      </c>
      <c r="K125" s="221" t="s">
        <v>143</v>
      </c>
      <c r="L125" s="45"/>
      <c r="M125" s="226" t="s">
        <v>19</v>
      </c>
      <c r="N125" s="227" t="s">
        <v>43</v>
      </c>
      <c r="O125" s="85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138</v>
      </c>
      <c r="AT125" s="230" t="s">
        <v>134</v>
      </c>
      <c r="AU125" s="230" t="s">
        <v>82</v>
      </c>
      <c r="AY125" s="18" t="s">
        <v>132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80</v>
      </c>
      <c r="BK125" s="231">
        <f>ROUND(I125*H125,2)</f>
        <v>0</v>
      </c>
      <c r="BL125" s="18" t="s">
        <v>138</v>
      </c>
      <c r="BM125" s="230" t="s">
        <v>189</v>
      </c>
    </row>
    <row r="126" s="2" customFormat="1">
      <c r="A126" s="39"/>
      <c r="B126" s="40"/>
      <c r="C126" s="41"/>
      <c r="D126" s="232" t="s">
        <v>145</v>
      </c>
      <c r="E126" s="41"/>
      <c r="F126" s="233" t="s">
        <v>393</v>
      </c>
      <c r="G126" s="41"/>
      <c r="H126" s="41"/>
      <c r="I126" s="137"/>
      <c r="J126" s="41"/>
      <c r="K126" s="41"/>
      <c r="L126" s="45"/>
      <c r="M126" s="234"/>
      <c r="N126" s="235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145</v>
      </c>
      <c r="AU126" s="18" t="s">
        <v>82</v>
      </c>
    </row>
    <row r="127" s="2" customFormat="1" ht="16.5" customHeight="1">
      <c r="A127" s="39"/>
      <c r="B127" s="40"/>
      <c r="C127" s="219" t="s">
        <v>191</v>
      </c>
      <c r="D127" s="219" t="s">
        <v>134</v>
      </c>
      <c r="E127" s="220" t="s">
        <v>192</v>
      </c>
      <c r="F127" s="221" t="s">
        <v>193</v>
      </c>
      <c r="G127" s="222" t="s">
        <v>194</v>
      </c>
      <c r="H127" s="223">
        <v>44.549999999999997</v>
      </c>
      <c r="I127" s="224"/>
      <c r="J127" s="225">
        <f>ROUND(I127*H127,2)</f>
        <v>0</v>
      </c>
      <c r="K127" s="221" t="s">
        <v>143</v>
      </c>
      <c r="L127" s="45"/>
      <c r="M127" s="226" t="s">
        <v>19</v>
      </c>
      <c r="N127" s="227" t="s">
        <v>43</v>
      </c>
      <c r="O127" s="85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138</v>
      </c>
      <c r="AT127" s="230" t="s">
        <v>134</v>
      </c>
      <c r="AU127" s="230" t="s">
        <v>82</v>
      </c>
      <c r="AY127" s="18" t="s">
        <v>132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80</v>
      </c>
      <c r="BK127" s="231">
        <f>ROUND(I127*H127,2)</f>
        <v>0</v>
      </c>
      <c r="BL127" s="18" t="s">
        <v>138</v>
      </c>
      <c r="BM127" s="230" t="s">
        <v>195</v>
      </c>
    </row>
    <row r="128" s="2" customFormat="1">
      <c r="A128" s="39"/>
      <c r="B128" s="40"/>
      <c r="C128" s="41"/>
      <c r="D128" s="232" t="s">
        <v>145</v>
      </c>
      <c r="E128" s="41"/>
      <c r="F128" s="233" t="s">
        <v>196</v>
      </c>
      <c r="G128" s="41"/>
      <c r="H128" s="41"/>
      <c r="I128" s="137"/>
      <c r="J128" s="41"/>
      <c r="K128" s="41"/>
      <c r="L128" s="45"/>
      <c r="M128" s="234"/>
      <c r="N128" s="235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145</v>
      </c>
      <c r="AU128" s="18" t="s">
        <v>82</v>
      </c>
    </row>
    <row r="129" s="14" customFormat="1">
      <c r="A129" s="14"/>
      <c r="B129" s="246"/>
      <c r="C129" s="247"/>
      <c r="D129" s="232" t="s">
        <v>147</v>
      </c>
      <c r="E129" s="248" t="s">
        <v>19</v>
      </c>
      <c r="F129" s="249" t="s">
        <v>1081</v>
      </c>
      <c r="G129" s="247"/>
      <c r="H129" s="250">
        <v>44.549999999999997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6" t="s">
        <v>147</v>
      </c>
      <c r="AU129" s="256" t="s">
        <v>82</v>
      </c>
      <c r="AV129" s="14" t="s">
        <v>82</v>
      </c>
      <c r="AW129" s="14" t="s">
        <v>33</v>
      </c>
      <c r="AX129" s="14" t="s">
        <v>80</v>
      </c>
      <c r="AY129" s="256" t="s">
        <v>132</v>
      </c>
    </row>
    <row r="130" s="2" customFormat="1" ht="16.5" customHeight="1">
      <c r="A130" s="39"/>
      <c r="B130" s="40"/>
      <c r="C130" s="219" t="s">
        <v>198</v>
      </c>
      <c r="D130" s="219" t="s">
        <v>134</v>
      </c>
      <c r="E130" s="220" t="s">
        <v>398</v>
      </c>
      <c r="F130" s="221" t="s">
        <v>399</v>
      </c>
      <c r="G130" s="222" t="s">
        <v>142</v>
      </c>
      <c r="H130" s="223">
        <v>5</v>
      </c>
      <c r="I130" s="224"/>
      <c r="J130" s="225">
        <f>ROUND(I130*H130,2)</f>
        <v>0</v>
      </c>
      <c r="K130" s="221" t="s">
        <v>143</v>
      </c>
      <c r="L130" s="45"/>
      <c r="M130" s="226" t="s">
        <v>19</v>
      </c>
      <c r="N130" s="227" t="s">
        <v>43</v>
      </c>
      <c r="O130" s="85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138</v>
      </c>
      <c r="AT130" s="230" t="s">
        <v>134</v>
      </c>
      <c r="AU130" s="230" t="s">
        <v>82</v>
      </c>
      <c r="AY130" s="18" t="s">
        <v>132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80</v>
      </c>
      <c r="BK130" s="231">
        <f>ROUND(I130*H130,2)</f>
        <v>0</v>
      </c>
      <c r="BL130" s="18" t="s">
        <v>138</v>
      </c>
      <c r="BM130" s="230" t="s">
        <v>1082</v>
      </c>
    </row>
    <row r="131" s="2" customFormat="1">
      <c r="A131" s="39"/>
      <c r="B131" s="40"/>
      <c r="C131" s="41"/>
      <c r="D131" s="232" t="s">
        <v>145</v>
      </c>
      <c r="E131" s="41"/>
      <c r="F131" s="233" t="s">
        <v>401</v>
      </c>
      <c r="G131" s="41"/>
      <c r="H131" s="41"/>
      <c r="I131" s="137"/>
      <c r="J131" s="41"/>
      <c r="K131" s="41"/>
      <c r="L131" s="45"/>
      <c r="M131" s="234"/>
      <c r="N131" s="235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145</v>
      </c>
      <c r="AU131" s="18" t="s">
        <v>82</v>
      </c>
    </row>
    <row r="132" s="2" customFormat="1" ht="16.5" customHeight="1">
      <c r="A132" s="39"/>
      <c r="B132" s="40"/>
      <c r="C132" s="268" t="s">
        <v>206</v>
      </c>
      <c r="D132" s="268" t="s">
        <v>207</v>
      </c>
      <c r="E132" s="269" t="s">
        <v>917</v>
      </c>
      <c r="F132" s="270" t="s">
        <v>918</v>
      </c>
      <c r="G132" s="271" t="s">
        <v>194</v>
      </c>
      <c r="H132" s="272">
        <v>10.271000000000001</v>
      </c>
      <c r="I132" s="273"/>
      <c r="J132" s="274">
        <f>ROUND(I132*H132,2)</f>
        <v>0</v>
      </c>
      <c r="K132" s="270" t="s">
        <v>143</v>
      </c>
      <c r="L132" s="275"/>
      <c r="M132" s="276" t="s">
        <v>19</v>
      </c>
      <c r="N132" s="277" t="s">
        <v>43</v>
      </c>
      <c r="O132" s="85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180</v>
      </c>
      <c r="AT132" s="230" t="s">
        <v>207</v>
      </c>
      <c r="AU132" s="230" t="s">
        <v>82</v>
      </c>
      <c r="AY132" s="18" t="s">
        <v>132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80</v>
      </c>
      <c r="BK132" s="231">
        <f>ROUND(I132*H132,2)</f>
        <v>0</v>
      </c>
      <c r="BL132" s="18" t="s">
        <v>138</v>
      </c>
      <c r="BM132" s="230" t="s">
        <v>1083</v>
      </c>
    </row>
    <row r="133" s="2" customFormat="1">
      <c r="A133" s="39"/>
      <c r="B133" s="40"/>
      <c r="C133" s="41"/>
      <c r="D133" s="232" t="s">
        <v>145</v>
      </c>
      <c r="E133" s="41"/>
      <c r="F133" s="233" t="s">
        <v>918</v>
      </c>
      <c r="G133" s="41"/>
      <c r="H133" s="41"/>
      <c r="I133" s="137"/>
      <c r="J133" s="41"/>
      <c r="K133" s="41"/>
      <c r="L133" s="45"/>
      <c r="M133" s="234"/>
      <c r="N133" s="235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145</v>
      </c>
      <c r="AU133" s="18" t="s">
        <v>82</v>
      </c>
    </row>
    <row r="134" s="14" customFormat="1">
      <c r="A134" s="14"/>
      <c r="B134" s="246"/>
      <c r="C134" s="247"/>
      <c r="D134" s="232" t="s">
        <v>147</v>
      </c>
      <c r="E134" s="248" t="s">
        <v>19</v>
      </c>
      <c r="F134" s="249" t="s">
        <v>1084</v>
      </c>
      <c r="G134" s="247"/>
      <c r="H134" s="250">
        <v>10.271000000000001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6" t="s">
        <v>147</v>
      </c>
      <c r="AU134" s="256" t="s">
        <v>82</v>
      </c>
      <c r="AV134" s="14" t="s">
        <v>82</v>
      </c>
      <c r="AW134" s="14" t="s">
        <v>33</v>
      </c>
      <c r="AX134" s="14" t="s">
        <v>80</v>
      </c>
      <c r="AY134" s="256" t="s">
        <v>132</v>
      </c>
    </row>
    <row r="135" s="2" customFormat="1" ht="16.5" customHeight="1">
      <c r="A135" s="39"/>
      <c r="B135" s="40"/>
      <c r="C135" s="219" t="s">
        <v>212</v>
      </c>
      <c r="D135" s="219" t="s">
        <v>134</v>
      </c>
      <c r="E135" s="220" t="s">
        <v>922</v>
      </c>
      <c r="F135" s="221" t="s">
        <v>923</v>
      </c>
      <c r="G135" s="222" t="s">
        <v>142</v>
      </c>
      <c r="H135" s="223">
        <v>5</v>
      </c>
      <c r="I135" s="224"/>
      <c r="J135" s="225">
        <f>ROUND(I135*H135,2)</f>
        <v>0</v>
      </c>
      <c r="K135" s="221" t="s">
        <v>143</v>
      </c>
      <c r="L135" s="45"/>
      <c r="M135" s="226" t="s">
        <v>19</v>
      </c>
      <c r="N135" s="227" t="s">
        <v>43</v>
      </c>
      <c r="O135" s="85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138</v>
      </c>
      <c r="AT135" s="230" t="s">
        <v>134</v>
      </c>
      <c r="AU135" s="230" t="s">
        <v>82</v>
      </c>
      <c r="AY135" s="18" t="s">
        <v>132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80</v>
      </c>
      <c r="BK135" s="231">
        <f>ROUND(I135*H135,2)</f>
        <v>0</v>
      </c>
      <c r="BL135" s="18" t="s">
        <v>138</v>
      </c>
      <c r="BM135" s="230" t="s">
        <v>1085</v>
      </c>
    </row>
    <row r="136" s="2" customFormat="1">
      <c r="A136" s="39"/>
      <c r="B136" s="40"/>
      <c r="C136" s="41"/>
      <c r="D136" s="232" t="s">
        <v>145</v>
      </c>
      <c r="E136" s="41"/>
      <c r="F136" s="233" t="s">
        <v>925</v>
      </c>
      <c r="G136" s="41"/>
      <c r="H136" s="41"/>
      <c r="I136" s="137"/>
      <c r="J136" s="41"/>
      <c r="K136" s="41"/>
      <c r="L136" s="45"/>
      <c r="M136" s="234"/>
      <c r="N136" s="235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145</v>
      </c>
      <c r="AU136" s="18" t="s">
        <v>82</v>
      </c>
    </row>
    <row r="137" s="13" customFormat="1">
      <c r="A137" s="13"/>
      <c r="B137" s="236"/>
      <c r="C137" s="237"/>
      <c r="D137" s="232" t="s">
        <v>147</v>
      </c>
      <c r="E137" s="238" t="s">
        <v>19</v>
      </c>
      <c r="F137" s="239" t="s">
        <v>1013</v>
      </c>
      <c r="G137" s="237"/>
      <c r="H137" s="238" t="s">
        <v>19</v>
      </c>
      <c r="I137" s="240"/>
      <c r="J137" s="237"/>
      <c r="K137" s="237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147</v>
      </c>
      <c r="AU137" s="245" t="s">
        <v>82</v>
      </c>
      <c r="AV137" s="13" t="s">
        <v>80</v>
      </c>
      <c r="AW137" s="13" t="s">
        <v>33</v>
      </c>
      <c r="AX137" s="13" t="s">
        <v>72</v>
      </c>
      <c r="AY137" s="245" t="s">
        <v>132</v>
      </c>
    </row>
    <row r="138" s="14" customFormat="1">
      <c r="A138" s="14"/>
      <c r="B138" s="246"/>
      <c r="C138" s="247"/>
      <c r="D138" s="232" t="s">
        <v>147</v>
      </c>
      <c r="E138" s="248" t="s">
        <v>19</v>
      </c>
      <c r="F138" s="249" t="s">
        <v>1086</v>
      </c>
      <c r="G138" s="247"/>
      <c r="H138" s="250">
        <v>5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6" t="s">
        <v>147</v>
      </c>
      <c r="AU138" s="256" t="s">
        <v>82</v>
      </c>
      <c r="AV138" s="14" t="s">
        <v>82</v>
      </c>
      <c r="AW138" s="14" t="s">
        <v>33</v>
      </c>
      <c r="AX138" s="14" t="s">
        <v>80</v>
      </c>
      <c r="AY138" s="256" t="s">
        <v>132</v>
      </c>
    </row>
    <row r="139" s="2" customFormat="1" ht="16.5" customHeight="1">
      <c r="A139" s="39"/>
      <c r="B139" s="40"/>
      <c r="C139" s="219" t="s">
        <v>219</v>
      </c>
      <c r="D139" s="219" t="s">
        <v>134</v>
      </c>
      <c r="E139" s="220" t="s">
        <v>390</v>
      </c>
      <c r="F139" s="221" t="s">
        <v>391</v>
      </c>
      <c r="G139" s="222" t="s">
        <v>142</v>
      </c>
      <c r="H139" s="223">
        <v>5</v>
      </c>
      <c r="I139" s="224"/>
      <c r="J139" s="225">
        <f>ROUND(I139*H139,2)</f>
        <v>0</v>
      </c>
      <c r="K139" s="221" t="s">
        <v>143</v>
      </c>
      <c r="L139" s="45"/>
      <c r="M139" s="226" t="s">
        <v>19</v>
      </c>
      <c r="N139" s="227" t="s">
        <v>43</v>
      </c>
      <c r="O139" s="85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138</v>
      </c>
      <c r="AT139" s="230" t="s">
        <v>134</v>
      </c>
      <c r="AU139" s="230" t="s">
        <v>82</v>
      </c>
      <c r="AY139" s="18" t="s">
        <v>132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80</v>
      </c>
      <c r="BK139" s="231">
        <f>ROUND(I139*H139,2)</f>
        <v>0</v>
      </c>
      <c r="BL139" s="18" t="s">
        <v>138</v>
      </c>
      <c r="BM139" s="230" t="s">
        <v>1087</v>
      </c>
    </row>
    <row r="140" s="2" customFormat="1">
      <c r="A140" s="39"/>
      <c r="B140" s="40"/>
      <c r="C140" s="41"/>
      <c r="D140" s="232" t="s">
        <v>145</v>
      </c>
      <c r="E140" s="41"/>
      <c r="F140" s="233" t="s">
        <v>393</v>
      </c>
      <c r="G140" s="41"/>
      <c r="H140" s="41"/>
      <c r="I140" s="137"/>
      <c r="J140" s="41"/>
      <c r="K140" s="41"/>
      <c r="L140" s="45"/>
      <c r="M140" s="234"/>
      <c r="N140" s="235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145</v>
      </c>
      <c r="AU140" s="18" t="s">
        <v>82</v>
      </c>
    </row>
    <row r="141" s="13" customFormat="1">
      <c r="A141" s="13"/>
      <c r="B141" s="236"/>
      <c r="C141" s="237"/>
      <c r="D141" s="232" t="s">
        <v>147</v>
      </c>
      <c r="E141" s="238" t="s">
        <v>19</v>
      </c>
      <c r="F141" s="239" t="s">
        <v>1013</v>
      </c>
      <c r="G141" s="237"/>
      <c r="H141" s="238" t="s">
        <v>19</v>
      </c>
      <c r="I141" s="240"/>
      <c r="J141" s="237"/>
      <c r="K141" s="237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147</v>
      </c>
      <c r="AU141" s="245" t="s">
        <v>82</v>
      </c>
      <c r="AV141" s="13" t="s">
        <v>80</v>
      </c>
      <c r="AW141" s="13" t="s">
        <v>33</v>
      </c>
      <c r="AX141" s="13" t="s">
        <v>72</v>
      </c>
      <c r="AY141" s="245" t="s">
        <v>132</v>
      </c>
    </row>
    <row r="142" s="14" customFormat="1">
      <c r="A142" s="14"/>
      <c r="B142" s="246"/>
      <c r="C142" s="247"/>
      <c r="D142" s="232" t="s">
        <v>147</v>
      </c>
      <c r="E142" s="248" t="s">
        <v>19</v>
      </c>
      <c r="F142" s="249" t="s">
        <v>1086</v>
      </c>
      <c r="G142" s="247"/>
      <c r="H142" s="250">
        <v>5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6" t="s">
        <v>147</v>
      </c>
      <c r="AU142" s="256" t="s">
        <v>82</v>
      </c>
      <c r="AV142" s="14" t="s">
        <v>82</v>
      </c>
      <c r="AW142" s="14" t="s">
        <v>33</v>
      </c>
      <c r="AX142" s="14" t="s">
        <v>80</v>
      </c>
      <c r="AY142" s="256" t="s">
        <v>132</v>
      </c>
    </row>
    <row r="143" s="2" customFormat="1" ht="16.5" customHeight="1">
      <c r="A143" s="39"/>
      <c r="B143" s="40"/>
      <c r="C143" s="219" t="s">
        <v>8</v>
      </c>
      <c r="D143" s="219" t="s">
        <v>134</v>
      </c>
      <c r="E143" s="220" t="s">
        <v>199</v>
      </c>
      <c r="F143" s="221" t="s">
        <v>200</v>
      </c>
      <c r="G143" s="222" t="s">
        <v>201</v>
      </c>
      <c r="H143" s="223">
        <v>25</v>
      </c>
      <c r="I143" s="224"/>
      <c r="J143" s="225">
        <f>ROUND(I143*H143,2)</f>
        <v>0</v>
      </c>
      <c r="K143" s="221" t="s">
        <v>143</v>
      </c>
      <c r="L143" s="45"/>
      <c r="M143" s="226" t="s">
        <v>19</v>
      </c>
      <c r="N143" s="227" t="s">
        <v>43</v>
      </c>
      <c r="O143" s="85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138</v>
      </c>
      <c r="AT143" s="230" t="s">
        <v>134</v>
      </c>
      <c r="AU143" s="230" t="s">
        <v>82</v>
      </c>
      <c r="AY143" s="18" t="s">
        <v>132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80</v>
      </c>
      <c r="BK143" s="231">
        <f>ROUND(I143*H143,2)</f>
        <v>0</v>
      </c>
      <c r="BL143" s="18" t="s">
        <v>138</v>
      </c>
      <c r="BM143" s="230" t="s">
        <v>1088</v>
      </c>
    </row>
    <row r="144" s="2" customFormat="1">
      <c r="A144" s="39"/>
      <c r="B144" s="40"/>
      <c r="C144" s="41"/>
      <c r="D144" s="232" t="s">
        <v>145</v>
      </c>
      <c r="E144" s="41"/>
      <c r="F144" s="233" t="s">
        <v>203</v>
      </c>
      <c r="G144" s="41"/>
      <c r="H144" s="41"/>
      <c r="I144" s="137"/>
      <c r="J144" s="41"/>
      <c r="K144" s="41"/>
      <c r="L144" s="45"/>
      <c r="M144" s="234"/>
      <c r="N144" s="235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145</v>
      </c>
      <c r="AU144" s="18" t="s">
        <v>82</v>
      </c>
    </row>
    <row r="145" s="2" customFormat="1" ht="16.5" customHeight="1">
      <c r="A145" s="39"/>
      <c r="B145" s="40"/>
      <c r="C145" s="268" t="s">
        <v>227</v>
      </c>
      <c r="D145" s="268" t="s">
        <v>207</v>
      </c>
      <c r="E145" s="269" t="s">
        <v>208</v>
      </c>
      <c r="F145" s="270" t="s">
        <v>209</v>
      </c>
      <c r="G145" s="271" t="s">
        <v>194</v>
      </c>
      <c r="H145" s="272">
        <v>9</v>
      </c>
      <c r="I145" s="273"/>
      <c r="J145" s="274">
        <f>ROUND(I145*H145,2)</f>
        <v>0</v>
      </c>
      <c r="K145" s="270" t="s">
        <v>143</v>
      </c>
      <c r="L145" s="275"/>
      <c r="M145" s="276" t="s">
        <v>19</v>
      </c>
      <c r="N145" s="277" t="s">
        <v>43</v>
      </c>
      <c r="O145" s="85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180</v>
      </c>
      <c r="AT145" s="230" t="s">
        <v>207</v>
      </c>
      <c r="AU145" s="230" t="s">
        <v>82</v>
      </c>
      <c r="AY145" s="18" t="s">
        <v>132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80</v>
      </c>
      <c r="BK145" s="231">
        <f>ROUND(I145*H145,2)</f>
        <v>0</v>
      </c>
      <c r="BL145" s="18" t="s">
        <v>138</v>
      </c>
      <c r="BM145" s="230" t="s">
        <v>1089</v>
      </c>
    </row>
    <row r="146" s="2" customFormat="1">
      <c r="A146" s="39"/>
      <c r="B146" s="40"/>
      <c r="C146" s="41"/>
      <c r="D146" s="232" t="s">
        <v>145</v>
      </c>
      <c r="E146" s="41"/>
      <c r="F146" s="233" t="s">
        <v>209</v>
      </c>
      <c r="G146" s="41"/>
      <c r="H146" s="41"/>
      <c r="I146" s="137"/>
      <c r="J146" s="41"/>
      <c r="K146" s="41"/>
      <c r="L146" s="45"/>
      <c r="M146" s="234"/>
      <c r="N146" s="235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145</v>
      </c>
      <c r="AU146" s="18" t="s">
        <v>82</v>
      </c>
    </row>
    <row r="147" s="14" customFormat="1">
      <c r="A147" s="14"/>
      <c r="B147" s="246"/>
      <c r="C147" s="247"/>
      <c r="D147" s="232" t="s">
        <v>147</v>
      </c>
      <c r="E147" s="248" t="s">
        <v>19</v>
      </c>
      <c r="F147" s="249" t="s">
        <v>1090</v>
      </c>
      <c r="G147" s="247"/>
      <c r="H147" s="250">
        <v>9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6" t="s">
        <v>147</v>
      </c>
      <c r="AU147" s="256" t="s">
        <v>82</v>
      </c>
      <c r="AV147" s="14" t="s">
        <v>82</v>
      </c>
      <c r="AW147" s="14" t="s">
        <v>33</v>
      </c>
      <c r="AX147" s="14" t="s">
        <v>80</v>
      </c>
      <c r="AY147" s="256" t="s">
        <v>132</v>
      </c>
    </row>
    <row r="148" s="2" customFormat="1" ht="16.5" customHeight="1">
      <c r="A148" s="39"/>
      <c r="B148" s="40"/>
      <c r="C148" s="219" t="s">
        <v>232</v>
      </c>
      <c r="D148" s="219" t="s">
        <v>134</v>
      </c>
      <c r="E148" s="220" t="s">
        <v>213</v>
      </c>
      <c r="F148" s="221" t="s">
        <v>214</v>
      </c>
      <c r="G148" s="222" t="s">
        <v>201</v>
      </c>
      <c r="H148" s="223">
        <v>25</v>
      </c>
      <c r="I148" s="224"/>
      <c r="J148" s="225">
        <f>ROUND(I148*H148,2)</f>
        <v>0</v>
      </c>
      <c r="K148" s="221" t="s">
        <v>19</v>
      </c>
      <c r="L148" s="45"/>
      <c r="M148" s="226" t="s">
        <v>19</v>
      </c>
      <c r="N148" s="227" t="s">
        <v>43</v>
      </c>
      <c r="O148" s="85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138</v>
      </c>
      <c r="AT148" s="230" t="s">
        <v>134</v>
      </c>
      <c r="AU148" s="230" t="s">
        <v>82</v>
      </c>
      <c r="AY148" s="18" t="s">
        <v>132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80</v>
      </c>
      <c r="BK148" s="231">
        <f>ROUND(I148*H148,2)</f>
        <v>0</v>
      </c>
      <c r="BL148" s="18" t="s">
        <v>138</v>
      </c>
      <c r="BM148" s="230" t="s">
        <v>1091</v>
      </c>
    </row>
    <row r="149" s="2" customFormat="1">
      <c r="A149" s="39"/>
      <c r="B149" s="40"/>
      <c r="C149" s="41"/>
      <c r="D149" s="232" t="s">
        <v>145</v>
      </c>
      <c r="E149" s="41"/>
      <c r="F149" s="233" t="s">
        <v>216</v>
      </c>
      <c r="G149" s="41"/>
      <c r="H149" s="41"/>
      <c r="I149" s="137"/>
      <c r="J149" s="41"/>
      <c r="K149" s="41"/>
      <c r="L149" s="45"/>
      <c r="M149" s="234"/>
      <c r="N149" s="235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145</v>
      </c>
      <c r="AU149" s="18" t="s">
        <v>82</v>
      </c>
    </row>
    <row r="150" s="12" customFormat="1" ht="22.8" customHeight="1">
      <c r="A150" s="12"/>
      <c r="B150" s="203"/>
      <c r="C150" s="204"/>
      <c r="D150" s="205" t="s">
        <v>71</v>
      </c>
      <c r="E150" s="217" t="s">
        <v>82</v>
      </c>
      <c r="F150" s="217" t="s">
        <v>1092</v>
      </c>
      <c r="G150" s="204"/>
      <c r="H150" s="204"/>
      <c r="I150" s="207"/>
      <c r="J150" s="218">
        <f>BK150</f>
        <v>0</v>
      </c>
      <c r="K150" s="204"/>
      <c r="L150" s="209"/>
      <c r="M150" s="210"/>
      <c r="N150" s="211"/>
      <c r="O150" s="211"/>
      <c r="P150" s="212">
        <f>SUM(P151:P194)</f>
        <v>0</v>
      </c>
      <c r="Q150" s="211"/>
      <c r="R150" s="212">
        <f>SUM(R151:R194)</f>
        <v>63.046687890000001</v>
      </c>
      <c r="S150" s="211"/>
      <c r="T150" s="213">
        <f>SUM(T151:T194)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4" t="s">
        <v>80</v>
      </c>
      <c r="AT150" s="215" t="s">
        <v>71</v>
      </c>
      <c r="AU150" s="215" t="s">
        <v>80</v>
      </c>
      <c r="AY150" s="214" t="s">
        <v>132</v>
      </c>
      <c r="BK150" s="216">
        <f>SUM(BK151:BK194)</f>
        <v>0</v>
      </c>
    </row>
    <row r="151" s="2" customFormat="1" ht="16.5" customHeight="1">
      <c r="A151" s="39"/>
      <c r="B151" s="40"/>
      <c r="C151" s="219" t="s">
        <v>236</v>
      </c>
      <c r="D151" s="219" t="s">
        <v>134</v>
      </c>
      <c r="E151" s="220" t="s">
        <v>1093</v>
      </c>
      <c r="F151" s="221" t="s">
        <v>1094</v>
      </c>
      <c r="G151" s="222" t="s">
        <v>142</v>
      </c>
      <c r="H151" s="223">
        <v>10.44</v>
      </c>
      <c r="I151" s="224"/>
      <c r="J151" s="225">
        <f>ROUND(I151*H151,2)</f>
        <v>0</v>
      </c>
      <c r="K151" s="221" t="s">
        <v>143</v>
      </c>
      <c r="L151" s="45"/>
      <c r="M151" s="226" t="s">
        <v>19</v>
      </c>
      <c r="N151" s="227" t="s">
        <v>43</v>
      </c>
      <c r="O151" s="85"/>
      <c r="P151" s="228">
        <f>O151*H151</f>
        <v>0</v>
      </c>
      <c r="Q151" s="228">
        <v>2.45329</v>
      </c>
      <c r="R151" s="228">
        <f>Q151*H151</f>
        <v>25.6123476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138</v>
      </c>
      <c r="AT151" s="230" t="s">
        <v>134</v>
      </c>
      <c r="AU151" s="230" t="s">
        <v>82</v>
      </c>
      <c r="AY151" s="18" t="s">
        <v>132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80</v>
      </c>
      <c r="BK151" s="231">
        <f>ROUND(I151*H151,2)</f>
        <v>0</v>
      </c>
      <c r="BL151" s="18" t="s">
        <v>138</v>
      </c>
      <c r="BM151" s="230" t="s">
        <v>1095</v>
      </c>
    </row>
    <row r="152" s="2" customFormat="1">
      <c r="A152" s="39"/>
      <c r="B152" s="40"/>
      <c r="C152" s="41"/>
      <c r="D152" s="232" t="s">
        <v>145</v>
      </c>
      <c r="E152" s="41"/>
      <c r="F152" s="233" t="s">
        <v>1096</v>
      </c>
      <c r="G152" s="41"/>
      <c r="H152" s="41"/>
      <c r="I152" s="137"/>
      <c r="J152" s="41"/>
      <c r="K152" s="41"/>
      <c r="L152" s="45"/>
      <c r="M152" s="234"/>
      <c r="N152" s="235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145</v>
      </c>
      <c r="AU152" s="18" t="s">
        <v>82</v>
      </c>
    </row>
    <row r="153" s="13" customFormat="1">
      <c r="A153" s="13"/>
      <c r="B153" s="236"/>
      <c r="C153" s="237"/>
      <c r="D153" s="232" t="s">
        <v>147</v>
      </c>
      <c r="E153" s="238" t="s">
        <v>19</v>
      </c>
      <c r="F153" s="239" t="s">
        <v>1097</v>
      </c>
      <c r="G153" s="237"/>
      <c r="H153" s="238" t="s">
        <v>19</v>
      </c>
      <c r="I153" s="240"/>
      <c r="J153" s="237"/>
      <c r="K153" s="237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147</v>
      </c>
      <c r="AU153" s="245" t="s">
        <v>82</v>
      </c>
      <c r="AV153" s="13" t="s">
        <v>80</v>
      </c>
      <c r="AW153" s="13" t="s">
        <v>33</v>
      </c>
      <c r="AX153" s="13" t="s">
        <v>72</v>
      </c>
      <c r="AY153" s="245" t="s">
        <v>132</v>
      </c>
    </row>
    <row r="154" s="14" customFormat="1">
      <c r="A154" s="14"/>
      <c r="B154" s="246"/>
      <c r="C154" s="247"/>
      <c r="D154" s="232" t="s">
        <v>147</v>
      </c>
      <c r="E154" s="248" t="s">
        <v>19</v>
      </c>
      <c r="F154" s="249" t="s">
        <v>1098</v>
      </c>
      <c r="G154" s="247"/>
      <c r="H154" s="250">
        <v>9.1199999999999992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6" t="s">
        <v>147</v>
      </c>
      <c r="AU154" s="256" t="s">
        <v>82</v>
      </c>
      <c r="AV154" s="14" t="s">
        <v>82</v>
      </c>
      <c r="AW154" s="14" t="s">
        <v>33</v>
      </c>
      <c r="AX154" s="14" t="s">
        <v>72</v>
      </c>
      <c r="AY154" s="256" t="s">
        <v>132</v>
      </c>
    </row>
    <row r="155" s="13" customFormat="1">
      <c r="A155" s="13"/>
      <c r="B155" s="236"/>
      <c r="C155" s="237"/>
      <c r="D155" s="232" t="s">
        <v>147</v>
      </c>
      <c r="E155" s="238" t="s">
        <v>19</v>
      </c>
      <c r="F155" s="239" t="s">
        <v>1099</v>
      </c>
      <c r="G155" s="237"/>
      <c r="H155" s="238" t="s">
        <v>19</v>
      </c>
      <c r="I155" s="240"/>
      <c r="J155" s="237"/>
      <c r="K155" s="237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147</v>
      </c>
      <c r="AU155" s="245" t="s">
        <v>82</v>
      </c>
      <c r="AV155" s="13" t="s">
        <v>80</v>
      </c>
      <c r="AW155" s="13" t="s">
        <v>33</v>
      </c>
      <c r="AX155" s="13" t="s">
        <v>72</v>
      </c>
      <c r="AY155" s="245" t="s">
        <v>132</v>
      </c>
    </row>
    <row r="156" s="14" customFormat="1">
      <c r="A156" s="14"/>
      <c r="B156" s="246"/>
      <c r="C156" s="247"/>
      <c r="D156" s="232" t="s">
        <v>147</v>
      </c>
      <c r="E156" s="248" t="s">
        <v>19</v>
      </c>
      <c r="F156" s="249" t="s">
        <v>1100</v>
      </c>
      <c r="G156" s="247"/>
      <c r="H156" s="250">
        <v>1.1399999999999999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6" t="s">
        <v>147</v>
      </c>
      <c r="AU156" s="256" t="s">
        <v>82</v>
      </c>
      <c r="AV156" s="14" t="s">
        <v>82</v>
      </c>
      <c r="AW156" s="14" t="s">
        <v>33</v>
      </c>
      <c r="AX156" s="14" t="s">
        <v>72</v>
      </c>
      <c r="AY156" s="256" t="s">
        <v>132</v>
      </c>
    </row>
    <row r="157" s="13" customFormat="1">
      <c r="A157" s="13"/>
      <c r="B157" s="236"/>
      <c r="C157" s="237"/>
      <c r="D157" s="232" t="s">
        <v>147</v>
      </c>
      <c r="E157" s="238" t="s">
        <v>19</v>
      </c>
      <c r="F157" s="239" t="s">
        <v>1101</v>
      </c>
      <c r="G157" s="237"/>
      <c r="H157" s="238" t="s">
        <v>19</v>
      </c>
      <c r="I157" s="240"/>
      <c r="J157" s="237"/>
      <c r="K157" s="237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147</v>
      </c>
      <c r="AU157" s="245" t="s">
        <v>82</v>
      </c>
      <c r="AV157" s="13" t="s">
        <v>80</v>
      </c>
      <c r="AW157" s="13" t="s">
        <v>33</v>
      </c>
      <c r="AX157" s="13" t="s">
        <v>72</v>
      </c>
      <c r="AY157" s="245" t="s">
        <v>132</v>
      </c>
    </row>
    <row r="158" s="14" customFormat="1">
      <c r="A158" s="14"/>
      <c r="B158" s="246"/>
      <c r="C158" s="247"/>
      <c r="D158" s="232" t="s">
        <v>147</v>
      </c>
      <c r="E158" s="248" t="s">
        <v>19</v>
      </c>
      <c r="F158" s="249" t="s">
        <v>1102</v>
      </c>
      <c r="G158" s="247"/>
      <c r="H158" s="250">
        <v>0.17999999999999999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6" t="s">
        <v>147</v>
      </c>
      <c r="AU158" s="256" t="s">
        <v>82</v>
      </c>
      <c r="AV158" s="14" t="s">
        <v>82</v>
      </c>
      <c r="AW158" s="14" t="s">
        <v>33</v>
      </c>
      <c r="AX158" s="14" t="s">
        <v>72</v>
      </c>
      <c r="AY158" s="256" t="s">
        <v>132</v>
      </c>
    </row>
    <row r="159" s="15" customFormat="1">
      <c r="A159" s="15"/>
      <c r="B159" s="257"/>
      <c r="C159" s="258"/>
      <c r="D159" s="232" t="s">
        <v>147</v>
      </c>
      <c r="E159" s="259" t="s">
        <v>19</v>
      </c>
      <c r="F159" s="260" t="s">
        <v>163</v>
      </c>
      <c r="G159" s="258"/>
      <c r="H159" s="261">
        <v>10.44</v>
      </c>
      <c r="I159" s="262"/>
      <c r="J159" s="258"/>
      <c r="K159" s="258"/>
      <c r="L159" s="263"/>
      <c r="M159" s="264"/>
      <c r="N159" s="265"/>
      <c r="O159" s="265"/>
      <c r="P159" s="265"/>
      <c r="Q159" s="265"/>
      <c r="R159" s="265"/>
      <c r="S159" s="265"/>
      <c r="T159" s="266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7" t="s">
        <v>147</v>
      </c>
      <c r="AU159" s="267" t="s">
        <v>82</v>
      </c>
      <c r="AV159" s="15" t="s">
        <v>138</v>
      </c>
      <c r="AW159" s="15" t="s">
        <v>33</v>
      </c>
      <c r="AX159" s="15" t="s">
        <v>80</v>
      </c>
      <c r="AY159" s="267" t="s">
        <v>132</v>
      </c>
    </row>
    <row r="160" s="2" customFormat="1" ht="16.5" customHeight="1">
      <c r="A160" s="39"/>
      <c r="B160" s="40"/>
      <c r="C160" s="219" t="s">
        <v>242</v>
      </c>
      <c r="D160" s="219" t="s">
        <v>134</v>
      </c>
      <c r="E160" s="220" t="s">
        <v>1103</v>
      </c>
      <c r="F160" s="221" t="s">
        <v>1104</v>
      </c>
      <c r="G160" s="222" t="s">
        <v>142</v>
      </c>
      <c r="H160" s="223">
        <v>10.516</v>
      </c>
      <c r="I160" s="224"/>
      <c r="J160" s="225">
        <f>ROUND(I160*H160,2)</f>
        <v>0</v>
      </c>
      <c r="K160" s="221" t="s">
        <v>143</v>
      </c>
      <c r="L160" s="45"/>
      <c r="M160" s="226" t="s">
        <v>19</v>
      </c>
      <c r="N160" s="227" t="s">
        <v>43</v>
      </c>
      <c r="O160" s="85"/>
      <c r="P160" s="228">
        <f>O160*H160</f>
        <v>0</v>
      </c>
      <c r="Q160" s="228">
        <v>2.5517799999999999</v>
      </c>
      <c r="R160" s="228">
        <f>Q160*H160</f>
        <v>26.83451848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138</v>
      </c>
      <c r="AT160" s="230" t="s">
        <v>134</v>
      </c>
      <c r="AU160" s="230" t="s">
        <v>82</v>
      </c>
      <c r="AY160" s="18" t="s">
        <v>132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80</v>
      </c>
      <c r="BK160" s="231">
        <f>ROUND(I160*H160,2)</f>
        <v>0</v>
      </c>
      <c r="BL160" s="18" t="s">
        <v>138</v>
      </c>
      <c r="BM160" s="230" t="s">
        <v>1105</v>
      </c>
    </row>
    <row r="161" s="2" customFormat="1">
      <c r="A161" s="39"/>
      <c r="B161" s="40"/>
      <c r="C161" s="41"/>
      <c r="D161" s="232" t="s">
        <v>145</v>
      </c>
      <c r="E161" s="41"/>
      <c r="F161" s="233" t="s">
        <v>1106</v>
      </c>
      <c r="G161" s="41"/>
      <c r="H161" s="41"/>
      <c r="I161" s="137"/>
      <c r="J161" s="41"/>
      <c r="K161" s="41"/>
      <c r="L161" s="45"/>
      <c r="M161" s="234"/>
      <c r="N161" s="235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145</v>
      </c>
      <c r="AU161" s="18" t="s">
        <v>82</v>
      </c>
    </row>
    <row r="162" s="13" customFormat="1">
      <c r="A162" s="13"/>
      <c r="B162" s="236"/>
      <c r="C162" s="237"/>
      <c r="D162" s="232" t="s">
        <v>147</v>
      </c>
      <c r="E162" s="238" t="s">
        <v>19</v>
      </c>
      <c r="F162" s="239" t="s">
        <v>1107</v>
      </c>
      <c r="G162" s="237"/>
      <c r="H162" s="238" t="s">
        <v>19</v>
      </c>
      <c r="I162" s="240"/>
      <c r="J162" s="237"/>
      <c r="K162" s="237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147</v>
      </c>
      <c r="AU162" s="245" t="s">
        <v>82</v>
      </c>
      <c r="AV162" s="13" t="s">
        <v>80</v>
      </c>
      <c r="AW162" s="13" t="s">
        <v>33</v>
      </c>
      <c r="AX162" s="13" t="s">
        <v>72</v>
      </c>
      <c r="AY162" s="245" t="s">
        <v>132</v>
      </c>
    </row>
    <row r="163" s="14" customFormat="1">
      <c r="A163" s="14"/>
      <c r="B163" s="246"/>
      <c r="C163" s="247"/>
      <c r="D163" s="232" t="s">
        <v>147</v>
      </c>
      <c r="E163" s="248" t="s">
        <v>19</v>
      </c>
      <c r="F163" s="249" t="s">
        <v>1108</v>
      </c>
      <c r="G163" s="247"/>
      <c r="H163" s="250">
        <v>2.2799999999999998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6" t="s">
        <v>147</v>
      </c>
      <c r="AU163" s="256" t="s">
        <v>82</v>
      </c>
      <c r="AV163" s="14" t="s">
        <v>82</v>
      </c>
      <c r="AW163" s="14" t="s">
        <v>33</v>
      </c>
      <c r="AX163" s="14" t="s">
        <v>72</v>
      </c>
      <c r="AY163" s="256" t="s">
        <v>132</v>
      </c>
    </row>
    <row r="164" s="13" customFormat="1">
      <c r="A164" s="13"/>
      <c r="B164" s="236"/>
      <c r="C164" s="237"/>
      <c r="D164" s="232" t="s">
        <v>147</v>
      </c>
      <c r="E164" s="238" t="s">
        <v>19</v>
      </c>
      <c r="F164" s="239" t="s">
        <v>1109</v>
      </c>
      <c r="G164" s="237"/>
      <c r="H164" s="238" t="s">
        <v>19</v>
      </c>
      <c r="I164" s="240"/>
      <c r="J164" s="237"/>
      <c r="K164" s="237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147</v>
      </c>
      <c r="AU164" s="245" t="s">
        <v>82</v>
      </c>
      <c r="AV164" s="13" t="s">
        <v>80</v>
      </c>
      <c r="AW164" s="13" t="s">
        <v>33</v>
      </c>
      <c r="AX164" s="13" t="s">
        <v>72</v>
      </c>
      <c r="AY164" s="245" t="s">
        <v>132</v>
      </c>
    </row>
    <row r="165" s="14" customFormat="1">
      <c r="A165" s="14"/>
      <c r="B165" s="246"/>
      <c r="C165" s="247"/>
      <c r="D165" s="232" t="s">
        <v>147</v>
      </c>
      <c r="E165" s="248" t="s">
        <v>19</v>
      </c>
      <c r="F165" s="249" t="s">
        <v>1110</v>
      </c>
      <c r="G165" s="247"/>
      <c r="H165" s="250">
        <v>4.2750000000000004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6" t="s">
        <v>147</v>
      </c>
      <c r="AU165" s="256" t="s">
        <v>82</v>
      </c>
      <c r="AV165" s="14" t="s">
        <v>82</v>
      </c>
      <c r="AW165" s="14" t="s">
        <v>33</v>
      </c>
      <c r="AX165" s="14" t="s">
        <v>72</v>
      </c>
      <c r="AY165" s="256" t="s">
        <v>132</v>
      </c>
    </row>
    <row r="166" s="14" customFormat="1">
      <c r="A166" s="14"/>
      <c r="B166" s="246"/>
      <c r="C166" s="247"/>
      <c r="D166" s="232" t="s">
        <v>147</v>
      </c>
      <c r="E166" s="248" t="s">
        <v>19</v>
      </c>
      <c r="F166" s="249" t="s">
        <v>1111</v>
      </c>
      <c r="G166" s="247"/>
      <c r="H166" s="250">
        <v>3.04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6" t="s">
        <v>147</v>
      </c>
      <c r="AU166" s="256" t="s">
        <v>82</v>
      </c>
      <c r="AV166" s="14" t="s">
        <v>82</v>
      </c>
      <c r="AW166" s="14" t="s">
        <v>33</v>
      </c>
      <c r="AX166" s="14" t="s">
        <v>72</v>
      </c>
      <c r="AY166" s="256" t="s">
        <v>132</v>
      </c>
    </row>
    <row r="167" s="13" customFormat="1">
      <c r="A167" s="13"/>
      <c r="B167" s="236"/>
      <c r="C167" s="237"/>
      <c r="D167" s="232" t="s">
        <v>147</v>
      </c>
      <c r="E167" s="238" t="s">
        <v>19</v>
      </c>
      <c r="F167" s="239" t="s">
        <v>1112</v>
      </c>
      <c r="G167" s="237"/>
      <c r="H167" s="238" t="s">
        <v>19</v>
      </c>
      <c r="I167" s="240"/>
      <c r="J167" s="237"/>
      <c r="K167" s="237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147</v>
      </c>
      <c r="AU167" s="245" t="s">
        <v>82</v>
      </c>
      <c r="AV167" s="13" t="s">
        <v>80</v>
      </c>
      <c r="AW167" s="13" t="s">
        <v>33</v>
      </c>
      <c r="AX167" s="13" t="s">
        <v>72</v>
      </c>
      <c r="AY167" s="245" t="s">
        <v>132</v>
      </c>
    </row>
    <row r="168" s="14" customFormat="1">
      <c r="A168" s="14"/>
      <c r="B168" s="246"/>
      <c r="C168" s="247"/>
      <c r="D168" s="232" t="s">
        <v>147</v>
      </c>
      <c r="E168" s="248" t="s">
        <v>19</v>
      </c>
      <c r="F168" s="249" t="s">
        <v>1113</v>
      </c>
      <c r="G168" s="247"/>
      <c r="H168" s="250">
        <v>0.67500000000000004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6" t="s">
        <v>147</v>
      </c>
      <c r="AU168" s="256" t="s">
        <v>82</v>
      </c>
      <c r="AV168" s="14" t="s">
        <v>82</v>
      </c>
      <c r="AW168" s="14" t="s">
        <v>33</v>
      </c>
      <c r="AX168" s="14" t="s">
        <v>72</v>
      </c>
      <c r="AY168" s="256" t="s">
        <v>132</v>
      </c>
    </row>
    <row r="169" s="14" customFormat="1">
      <c r="A169" s="14"/>
      <c r="B169" s="246"/>
      <c r="C169" s="247"/>
      <c r="D169" s="232" t="s">
        <v>147</v>
      </c>
      <c r="E169" s="248" t="s">
        <v>19</v>
      </c>
      <c r="F169" s="249" t="s">
        <v>1114</v>
      </c>
      <c r="G169" s="247"/>
      <c r="H169" s="250">
        <v>0.246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6" t="s">
        <v>147</v>
      </c>
      <c r="AU169" s="256" t="s">
        <v>82</v>
      </c>
      <c r="AV169" s="14" t="s">
        <v>82</v>
      </c>
      <c r="AW169" s="14" t="s">
        <v>33</v>
      </c>
      <c r="AX169" s="14" t="s">
        <v>72</v>
      </c>
      <c r="AY169" s="256" t="s">
        <v>132</v>
      </c>
    </row>
    <row r="170" s="15" customFormat="1">
      <c r="A170" s="15"/>
      <c r="B170" s="257"/>
      <c r="C170" s="258"/>
      <c r="D170" s="232" t="s">
        <v>147</v>
      </c>
      <c r="E170" s="259" t="s">
        <v>19</v>
      </c>
      <c r="F170" s="260" t="s">
        <v>163</v>
      </c>
      <c r="G170" s="258"/>
      <c r="H170" s="261">
        <v>10.516</v>
      </c>
      <c r="I170" s="262"/>
      <c r="J170" s="258"/>
      <c r="K170" s="258"/>
      <c r="L170" s="263"/>
      <c r="M170" s="264"/>
      <c r="N170" s="265"/>
      <c r="O170" s="265"/>
      <c r="P170" s="265"/>
      <c r="Q170" s="265"/>
      <c r="R170" s="265"/>
      <c r="S170" s="265"/>
      <c r="T170" s="266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7" t="s">
        <v>147</v>
      </c>
      <c r="AU170" s="267" t="s">
        <v>82</v>
      </c>
      <c r="AV170" s="15" t="s">
        <v>138</v>
      </c>
      <c r="AW170" s="15" t="s">
        <v>33</v>
      </c>
      <c r="AX170" s="15" t="s">
        <v>80</v>
      </c>
      <c r="AY170" s="267" t="s">
        <v>132</v>
      </c>
    </row>
    <row r="171" s="2" customFormat="1" ht="16.5" customHeight="1">
      <c r="A171" s="39"/>
      <c r="B171" s="40"/>
      <c r="C171" s="219" t="s">
        <v>256</v>
      </c>
      <c r="D171" s="219" t="s">
        <v>134</v>
      </c>
      <c r="E171" s="220" t="s">
        <v>1115</v>
      </c>
      <c r="F171" s="221" t="s">
        <v>1116</v>
      </c>
      <c r="G171" s="222" t="s">
        <v>201</v>
      </c>
      <c r="H171" s="223">
        <v>65.875</v>
      </c>
      <c r="I171" s="224"/>
      <c r="J171" s="225">
        <f>ROUND(I171*H171,2)</f>
        <v>0</v>
      </c>
      <c r="K171" s="221" t="s">
        <v>143</v>
      </c>
      <c r="L171" s="45"/>
      <c r="M171" s="226" t="s">
        <v>19</v>
      </c>
      <c r="N171" s="227" t="s">
        <v>43</v>
      </c>
      <c r="O171" s="85"/>
      <c r="P171" s="228">
        <f>O171*H171</f>
        <v>0</v>
      </c>
      <c r="Q171" s="228">
        <v>0.0045799999999999999</v>
      </c>
      <c r="R171" s="228">
        <f>Q171*H171</f>
        <v>0.30170750000000002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138</v>
      </c>
      <c r="AT171" s="230" t="s">
        <v>134</v>
      </c>
      <c r="AU171" s="230" t="s">
        <v>82</v>
      </c>
      <c r="AY171" s="18" t="s">
        <v>132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80</v>
      </c>
      <c r="BK171" s="231">
        <f>ROUND(I171*H171,2)</f>
        <v>0</v>
      </c>
      <c r="BL171" s="18" t="s">
        <v>138</v>
      </c>
      <c r="BM171" s="230" t="s">
        <v>1117</v>
      </c>
    </row>
    <row r="172" s="2" customFormat="1">
      <c r="A172" s="39"/>
      <c r="B172" s="40"/>
      <c r="C172" s="41"/>
      <c r="D172" s="232" t="s">
        <v>145</v>
      </c>
      <c r="E172" s="41"/>
      <c r="F172" s="233" t="s">
        <v>1118</v>
      </c>
      <c r="G172" s="41"/>
      <c r="H172" s="41"/>
      <c r="I172" s="137"/>
      <c r="J172" s="41"/>
      <c r="K172" s="41"/>
      <c r="L172" s="45"/>
      <c r="M172" s="234"/>
      <c r="N172" s="235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145</v>
      </c>
      <c r="AU172" s="18" t="s">
        <v>82</v>
      </c>
    </row>
    <row r="173" s="13" customFormat="1">
      <c r="A173" s="13"/>
      <c r="B173" s="236"/>
      <c r="C173" s="237"/>
      <c r="D173" s="232" t="s">
        <v>147</v>
      </c>
      <c r="E173" s="238" t="s">
        <v>19</v>
      </c>
      <c r="F173" s="239" t="s">
        <v>1119</v>
      </c>
      <c r="G173" s="237"/>
      <c r="H173" s="238" t="s">
        <v>19</v>
      </c>
      <c r="I173" s="240"/>
      <c r="J173" s="237"/>
      <c r="K173" s="237"/>
      <c r="L173" s="241"/>
      <c r="M173" s="242"/>
      <c r="N173" s="243"/>
      <c r="O173" s="243"/>
      <c r="P173" s="243"/>
      <c r="Q173" s="243"/>
      <c r="R173" s="243"/>
      <c r="S173" s="243"/>
      <c r="T173" s="24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5" t="s">
        <v>147</v>
      </c>
      <c r="AU173" s="245" t="s">
        <v>82</v>
      </c>
      <c r="AV173" s="13" t="s">
        <v>80</v>
      </c>
      <c r="AW173" s="13" t="s">
        <v>33</v>
      </c>
      <c r="AX173" s="13" t="s">
        <v>72</v>
      </c>
      <c r="AY173" s="245" t="s">
        <v>132</v>
      </c>
    </row>
    <row r="174" s="14" customFormat="1">
      <c r="A174" s="14"/>
      <c r="B174" s="246"/>
      <c r="C174" s="247"/>
      <c r="D174" s="232" t="s">
        <v>147</v>
      </c>
      <c r="E174" s="248" t="s">
        <v>19</v>
      </c>
      <c r="F174" s="249" t="s">
        <v>1120</v>
      </c>
      <c r="G174" s="247"/>
      <c r="H174" s="250">
        <v>25.68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6" t="s">
        <v>147</v>
      </c>
      <c r="AU174" s="256" t="s">
        <v>82</v>
      </c>
      <c r="AV174" s="14" t="s">
        <v>82</v>
      </c>
      <c r="AW174" s="14" t="s">
        <v>33</v>
      </c>
      <c r="AX174" s="14" t="s">
        <v>72</v>
      </c>
      <c r="AY174" s="256" t="s">
        <v>132</v>
      </c>
    </row>
    <row r="175" s="13" customFormat="1">
      <c r="A175" s="13"/>
      <c r="B175" s="236"/>
      <c r="C175" s="237"/>
      <c r="D175" s="232" t="s">
        <v>147</v>
      </c>
      <c r="E175" s="238" t="s">
        <v>19</v>
      </c>
      <c r="F175" s="239" t="s">
        <v>1109</v>
      </c>
      <c r="G175" s="237"/>
      <c r="H175" s="238" t="s">
        <v>19</v>
      </c>
      <c r="I175" s="240"/>
      <c r="J175" s="237"/>
      <c r="K175" s="237"/>
      <c r="L175" s="241"/>
      <c r="M175" s="242"/>
      <c r="N175" s="243"/>
      <c r="O175" s="243"/>
      <c r="P175" s="243"/>
      <c r="Q175" s="243"/>
      <c r="R175" s="243"/>
      <c r="S175" s="243"/>
      <c r="T175" s="24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5" t="s">
        <v>147</v>
      </c>
      <c r="AU175" s="245" t="s">
        <v>82</v>
      </c>
      <c r="AV175" s="13" t="s">
        <v>80</v>
      </c>
      <c r="AW175" s="13" t="s">
        <v>33</v>
      </c>
      <c r="AX175" s="13" t="s">
        <v>72</v>
      </c>
      <c r="AY175" s="245" t="s">
        <v>132</v>
      </c>
    </row>
    <row r="176" s="14" customFormat="1">
      <c r="A176" s="14"/>
      <c r="B176" s="246"/>
      <c r="C176" s="247"/>
      <c r="D176" s="232" t="s">
        <v>147</v>
      </c>
      <c r="E176" s="248" t="s">
        <v>19</v>
      </c>
      <c r="F176" s="249" t="s">
        <v>1121</v>
      </c>
      <c r="G176" s="247"/>
      <c r="H176" s="250">
        <v>25.359999999999999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6" t="s">
        <v>147</v>
      </c>
      <c r="AU176" s="256" t="s">
        <v>82</v>
      </c>
      <c r="AV176" s="14" t="s">
        <v>82</v>
      </c>
      <c r="AW176" s="14" t="s">
        <v>33</v>
      </c>
      <c r="AX176" s="14" t="s">
        <v>72</v>
      </c>
      <c r="AY176" s="256" t="s">
        <v>132</v>
      </c>
    </row>
    <row r="177" s="14" customFormat="1">
      <c r="A177" s="14"/>
      <c r="B177" s="246"/>
      <c r="C177" s="247"/>
      <c r="D177" s="232" t="s">
        <v>147</v>
      </c>
      <c r="E177" s="248" t="s">
        <v>19</v>
      </c>
      <c r="F177" s="249" t="s">
        <v>1122</v>
      </c>
      <c r="G177" s="247"/>
      <c r="H177" s="250">
        <v>7.8399999999999999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6" t="s">
        <v>147</v>
      </c>
      <c r="AU177" s="256" t="s">
        <v>82</v>
      </c>
      <c r="AV177" s="14" t="s">
        <v>82</v>
      </c>
      <c r="AW177" s="14" t="s">
        <v>33</v>
      </c>
      <c r="AX177" s="14" t="s">
        <v>72</v>
      </c>
      <c r="AY177" s="256" t="s">
        <v>132</v>
      </c>
    </row>
    <row r="178" s="13" customFormat="1">
      <c r="A178" s="13"/>
      <c r="B178" s="236"/>
      <c r="C178" s="237"/>
      <c r="D178" s="232" t="s">
        <v>147</v>
      </c>
      <c r="E178" s="238" t="s">
        <v>19</v>
      </c>
      <c r="F178" s="239" t="s">
        <v>1112</v>
      </c>
      <c r="G178" s="237"/>
      <c r="H178" s="238" t="s">
        <v>19</v>
      </c>
      <c r="I178" s="240"/>
      <c r="J178" s="237"/>
      <c r="K178" s="237"/>
      <c r="L178" s="241"/>
      <c r="M178" s="242"/>
      <c r="N178" s="243"/>
      <c r="O178" s="243"/>
      <c r="P178" s="243"/>
      <c r="Q178" s="243"/>
      <c r="R178" s="243"/>
      <c r="S178" s="243"/>
      <c r="T178" s="24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5" t="s">
        <v>147</v>
      </c>
      <c r="AU178" s="245" t="s">
        <v>82</v>
      </c>
      <c r="AV178" s="13" t="s">
        <v>80</v>
      </c>
      <c r="AW178" s="13" t="s">
        <v>33</v>
      </c>
      <c r="AX178" s="13" t="s">
        <v>72</v>
      </c>
      <c r="AY178" s="245" t="s">
        <v>132</v>
      </c>
    </row>
    <row r="179" s="14" customFormat="1">
      <c r="A179" s="14"/>
      <c r="B179" s="246"/>
      <c r="C179" s="247"/>
      <c r="D179" s="232" t="s">
        <v>147</v>
      </c>
      <c r="E179" s="248" t="s">
        <v>19</v>
      </c>
      <c r="F179" s="249" t="s">
        <v>1123</v>
      </c>
      <c r="G179" s="247"/>
      <c r="H179" s="250">
        <v>6.9950000000000001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6" t="s">
        <v>147</v>
      </c>
      <c r="AU179" s="256" t="s">
        <v>82</v>
      </c>
      <c r="AV179" s="14" t="s">
        <v>82</v>
      </c>
      <c r="AW179" s="14" t="s">
        <v>33</v>
      </c>
      <c r="AX179" s="14" t="s">
        <v>72</v>
      </c>
      <c r="AY179" s="256" t="s">
        <v>132</v>
      </c>
    </row>
    <row r="180" s="15" customFormat="1">
      <c r="A180" s="15"/>
      <c r="B180" s="257"/>
      <c r="C180" s="258"/>
      <c r="D180" s="232" t="s">
        <v>147</v>
      </c>
      <c r="E180" s="259" t="s">
        <v>19</v>
      </c>
      <c r="F180" s="260" t="s">
        <v>163</v>
      </c>
      <c r="G180" s="258"/>
      <c r="H180" s="261">
        <v>65.875</v>
      </c>
      <c r="I180" s="262"/>
      <c r="J180" s="258"/>
      <c r="K180" s="258"/>
      <c r="L180" s="263"/>
      <c r="M180" s="264"/>
      <c r="N180" s="265"/>
      <c r="O180" s="265"/>
      <c r="P180" s="265"/>
      <c r="Q180" s="265"/>
      <c r="R180" s="265"/>
      <c r="S180" s="265"/>
      <c r="T180" s="266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7" t="s">
        <v>147</v>
      </c>
      <c r="AU180" s="267" t="s">
        <v>82</v>
      </c>
      <c r="AV180" s="15" t="s">
        <v>138</v>
      </c>
      <c r="AW180" s="15" t="s">
        <v>33</v>
      </c>
      <c r="AX180" s="15" t="s">
        <v>80</v>
      </c>
      <c r="AY180" s="267" t="s">
        <v>132</v>
      </c>
    </row>
    <row r="181" s="2" customFormat="1" ht="16.5" customHeight="1">
      <c r="A181" s="39"/>
      <c r="B181" s="40"/>
      <c r="C181" s="219" t="s">
        <v>7</v>
      </c>
      <c r="D181" s="219" t="s">
        <v>134</v>
      </c>
      <c r="E181" s="220" t="s">
        <v>1124</v>
      </c>
      <c r="F181" s="221" t="s">
        <v>1125</v>
      </c>
      <c r="G181" s="222" t="s">
        <v>201</v>
      </c>
      <c r="H181" s="223">
        <v>65.875</v>
      </c>
      <c r="I181" s="224"/>
      <c r="J181" s="225">
        <f>ROUND(I181*H181,2)</f>
        <v>0</v>
      </c>
      <c r="K181" s="221" t="s">
        <v>143</v>
      </c>
      <c r="L181" s="45"/>
      <c r="M181" s="226" t="s">
        <v>19</v>
      </c>
      <c r="N181" s="227" t="s">
        <v>43</v>
      </c>
      <c r="O181" s="85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138</v>
      </c>
      <c r="AT181" s="230" t="s">
        <v>134</v>
      </c>
      <c r="AU181" s="230" t="s">
        <v>82</v>
      </c>
      <c r="AY181" s="18" t="s">
        <v>132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80</v>
      </c>
      <c r="BK181" s="231">
        <f>ROUND(I181*H181,2)</f>
        <v>0</v>
      </c>
      <c r="BL181" s="18" t="s">
        <v>138</v>
      </c>
      <c r="BM181" s="230" t="s">
        <v>1126</v>
      </c>
    </row>
    <row r="182" s="2" customFormat="1">
      <c r="A182" s="39"/>
      <c r="B182" s="40"/>
      <c r="C182" s="41"/>
      <c r="D182" s="232" t="s">
        <v>145</v>
      </c>
      <c r="E182" s="41"/>
      <c r="F182" s="233" t="s">
        <v>1127</v>
      </c>
      <c r="G182" s="41"/>
      <c r="H182" s="41"/>
      <c r="I182" s="137"/>
      <c r="J182" s="41"/>
      <c r="K182" s="41"/>
      <c r="L182" s="45"/>
      <c r="M182" s="234"/>
      <c r="N182" s="235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145</v>
      </c>
      <c r="AU182" s="18" t="s">
        <v>82</v>
      </c>
    </row>
    <row r="183" s="2" customFormat="1" ht="16.5" customHeight="1">
      <c r="A183" s="39"/>
      <c r="B183" s="40"/>
      <c r="C183" s="219" t="s">
        <v>265</v>
      </c>
      <c r="D183" s="219" t="s">
        <v>134</v>
      </c>
      <c r="E183" s="220" t="s">
        <v>1128</v>
      </c>
      <c r="F183" s="221" t="s">
        <v>1129</v>
      </c>
      <c r="G183" s="222" t="s">
        <v>194</v>
      </c>
      <c r="H183" s="223">
        <v>3.1429999999999998</v>
      </c>
      <c r="I183" s="224"/>
      <c r="J183" s="225">
        <f>ROUND(I183*H183,2)</f>
        <v>0</v>
      </c>
      <c r="K183" s="221" t="s">
        <v>143</v>
      </c>
      <c r="L183" s="45"/>
      <c r="M183" s="226" t="s">
        <v>19</v>
      </c>
      <c r="N183" s="227" t="s">
        <v>43</v>
      </c>
      <c r="O183" s="85"/>
      <c r="P183" s="228">
        <f>O183*H183</f>
        <v>0</v>
      </c>
      <c r="Q183" s="228">
        <v>1.0601700000000001</v>
      </c>
      <c r="R183" s="228">
        <f>Q183*H183</f>
        <v>3.3321143100000001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138</v>
      </c>
      <c r="AT183" s="230" t="s">
        <v>134</v>
      </c>
      <c r="AU183" s="230" t="s">
        <v>82</v>
      </c>
      <c r="AY183" s="18" t="s">
        <v>132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80</v>
      </c>
      <c r="BK183" s="231">
        <f>ROUND(I183*H183,2)</f>
        <v>0</v>
      </c>
      <c r="BL183" s="18" t="s">
        <v>138</v>
      </c>
      <c r="BM183" s="230" t="s">
        <v>1130</v>
      </c>
    </row>
    <row r="184" s="2" customFormat="1">
      <c r="A184" s="39"/>
      <c r="B184" s="40"/>
      <c r="C184" s="41"/>
      <c r="D184" s="232" t="s">
        <v>145</v>
      </c>
      <c r="E184" s="41"/>
      <c r="F184" s="233" t="s">
        <v>1131</v>
      </c>
      <c r="G184" s="41"/>
      <c r="H184" s="41"/>
      <c r="I184" s="137"/>
      <c r="J184" s="41"/>
      <c r="K184" s="41"/>
      <c r="L184" s="45"/>
      <c r="M184" s="234"/>
      <c r="N184" s="235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145</v>
      </c>
      <c r="AU184" s="18" t="s">
        <v>82</v>
      </c>
    </row>
    <row r="185" s="14" customFormat="1">
      <c r="A185" s="14"/>
      <c r="B185" s="246"/>
      <c r="C185" s="247"/>
      <c r="D185" s="232" t="s">
        <v>147</v>
      </c>
      <c r="E185" s="248" t="s">
        <v>19</v>
      </c>
      <c r="F185" s="249" t="s">
        <v>1132</v>
      </c>
      <c r="G185" s="247"/>
      <c r="H185" s="250">
        <v>3.1429999999999998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6" t="s">
        <v>147</v>
      </c>
      <c r="AU185" s="256" t="s">
        <v>82</v>
      </c>
      <c r="AV185" s="14" t="s">
        <v>82</v>
      </c>
      <c r="AW185" s="14" t="s">
        <v>33</v>
      </c>
      <c r="AX185" s="14" t="s">
        <v>80</v>
      </c>
      <c r="AY185" s="256" t="s">
        <v>132</v>
      </c>
    </row>
    <row r="186" s="2" customFormat="1" ht="16.5" customHeight="1">
      <c r="A186" s="39"/>
      <c r="B186" s="40"/>
      <c r="C186" s="219" t="s">
        <v>270</v>
      </c>
      <c r="D186" s="219" t="s">
        <v>134</v>
      </c>
      <c r="E186" s="220" t="s">
        <v>1133</v>
      </c>
      <c r="F186" s="221" t="s">
        <v>1134</v>
      </c>
      <c r="G186" s="222" t="s">
        <v>142</v>
      </c>
      <c r="H186" s="223">
        <v>3.2250000000000001</v>
      </c>
      <c r="I186" s="224"/>
      <c r="J186" s="225">
        <f>ROUND(I186*H186,2)</f>
        <v>0</v>
      </c>
      <c r="K186" s="221" t="s">
        <v>143</v>
      </c>
      <c r="L186" s="45"/>
      <c r="M186" s="226" t="s">
        <v>19</v>
      </c>
      <c r="N186" s="227" t="s">
        <v>43</v>
      </c>
      <c r="O186" s="85"/>
      <c r="P186" s="228">
        <f>O186*H186</f>
        <v>0</v>
      </c>
      <c r="Q186" s="228">
        <v>2.1600000000000001</v>
      </c>
      <c r="R186" s="228">
        <f>Q186*H186</f>
        <v>6.9660000000000011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138</v>
      </c>
      <c r="AT186" s="230" t="s">
        <v>134</v>
      </c>
      <c r="AU186" s="230" t="s">
        <v>82</v>
      </c>
      <c r="AY186" s="18" t="s">
        <v>132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80</v>
      </c>
      <c r="BK186" s="231">
        <f>ROUND(I186*H186,2)</f>
        <v>0</v>
      </c>
      <c r="BL186" s="18" t="s">
        <v>138</v>
      </c>
      <c r="BM186" s="230" t="s">
        <v>1135</v>
      </c>
    </row>
    <row r="187" s="2" customFormat="1">
      <c r="A187" s="39"/>
      <c r="B187" s="40"/>
      <c r="C187" s="41"/>
      <c r="D187" s="232" t="s">
        <v>145</v>
      </c>
      <c r="E187" s="41"/>
      <c r="F187" s="233" t="s">
        <v>1134</v>
      </c>
      <c r="G187" s="41"/>
      <c r="H187" s="41"/>
      <c r="I187" s="137"/>
      <c r="J187" s="41"/>
      <c r="K187" s="41"/>
      <c r="L187" s="45"/>
      <c r="M187" s="234"/>
      <c r="N187" s="235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145</v>
      </c>
      <c r="AU187" s="18" t="s">
        <v>82</v>
      </c>
    </row>
    <row r="188" s="13" customFormat="1">
      <c r="A188" s="13"/>
      <c r="B188" s="236"/>
      <c r="C188" s="237"/>
      <c r="D188" s="232" t="s">
        <v>147</v>
      </c>
      <c r="E188" s="238" t="s">
        <v>19</v>
      </c>
      <c r="F188" s="239" t="s">
        <v>1097</v>
      </c>
      <c r="G188" s="237"/>
      <c r="H188" s="238" t="s">
        <v>19</v>
      </c>
      <c r="I188" s="240"/>
      <c r="J188" s="237"/>
      <c r="K188" s="237"/>
      <c r="L188" s="241"/>
      <c r="M188" s="242"/>
      <c r="N188" s="243"/>
      <c r="O188" s="243"/>
      <c r="P188" s="243"/>
      <c r="Q188" s="243"/>
      <c r="R188" s="243"/>
      <c r="S188" s="243"/>
      <c r="T188" s="24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5" t="s">
        <v>147</v>
      </c>
      <c r="AU188" s="245" t="s">
        <v>82</v>
      </c>
      <c r="AV188" s="13" t="s">
        <v>80</v>
      </c>
      <c r="AW188" s="13" t="s">
        <v>33</v>
      </c>
      <c r="AX188" s="13" t="s">
        <v>72</v>
      </c>
      <c r="AY188" s="245" t="s">
        <v>132</v>
      </c>
    </row>
    <row r="189" s="14" customFormat="1">
      <c r="A189" s="14"/>
      <c r="B189" s="246"/>
      <c r="C189" s="247"/>
      <c r="D189" s="232" t="s">
        <v>147</v>
      </c>
      <c r="E189" s="248" t="s">
        <v>19</v>
      </c>
      <c r="F189" s="249" t="s">
        <v>1108</v>
      </c>
      <c r="G189" s="247"/>
      <c r="H189" s="250">
        <v>2.2799999999999998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6" t="s">
        <v>147</v>
      </c>
      <c r="AU189" s="256" t="s">
        <v>82</v>
      </c>
      <c r="AV189" s="14" t="s">
        <v>82</v>
      </c>
      <c r="AW189" s="14" t="s">
        <v>33</v>
      </c>
      <c r="AX189" s="14" t="s">
        <v>72</v>
      </c>
      <c r="AY189" s="256" t="s">
        <v>132</v>
      </c>
    </row>
    <row r="190" s="13" customFormat="1">
      <c r="A190" s="13"/>
      <c r="B190" s="236"/>
      <c r="C190" s="237"/>
      <c r="D190" s="232" t="s">
        <v>147</v>
      </c>
      <c r="E190" s="238" t="s">
        <v>19</v>
      </c>
      <c r="F190" s="239" t="s">
        <v>1099</v>
      </c>
      <c r="G190" s="237"/>
      <c r="H190" s="238" t="s">
        <v>19</v>
      </c>
      <c r="I190" s="240"/>
      <c r="J190" s="237"/>
      <c r="K190" s="237"/>
      <c r="L190" s="241"/>
      <c r="M190" s="242"/>
      <c r="N190" s="243"/>
      <c r="O190" s="243"/>
      <c r="P190" s="243"/>
      <c r="Q190" s="243"/>
      <c r="R190" s="243"/>
      <c r="S190" s="243"/>
      <c r="T190" s="24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5" t="s">
        <v>147</v>
      </c>
      <c r="AU190" s="245" t="s">
        <v>82</v>
      </c>
      <c r="AV190" s="13" t="s">
        <v>80</v>
      </c>
      <c r="AW190" s="13" t="s">
        <v>33</v>
      </c>
      <c r="AX190" s="13" t="s">
        <v>72</v>
      </c>
      <c r="AY190" s="245" t="s">
        <v>132</v>
      </c>
    </row>
    <row r="191" s="14" customFormat="1">
      <c r="A191" s="14"/>
      <c r="B191" s="246"/>
      <c r="C191" s="247"/>
      <c r="D191" s="232" t="s">
        <v>147</v>
      </c>
      <c r="E191" s="248" t="s">
        <v>19</v>
      </c>
      <c r="F191" s="249" t="s">
        <v>1136</v>
      </c>
      <c r="G191" s="247"/>
      <c r="H191" s="250">
        <v>0.85499999999999998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6" t="s">
        <v>147</v>
      </c>
      <c r="AU191" s="256" t="s">
        <v>82</v>
      </c>
      <c r="AV191" s="14" t="s">
        <v>82</v>
      </c>
      <c r="AW191" s="14" t="s">
        <v>33</v>
      </c>
      <c r="AX191" s="14" t="s">
        <v>72</v>
      </c>
      <c r="AY191" s="256" t="s">
        <v>132</v>
      </c>
    </row>
    <row r="192" s="13" customFormat="1">
      <c r="A192" s="13"/>
      <c r="B192" s="236"/>
      <c r="C192" s="237"/>
      <c r="D192" s="232" t="s">
        <v>147</v>
      </c>
      <c r="E192" s="238" t="s">
        <v>19</v>
      </c>
      <c r="F192" s="239" t="s">
        <v>1101</v>
      </c>
      <c r="G192" s="237"/>
      <c r="H192" s="238" t="s">
        <v>19</v>
      </c>
      <c r="I192" s="240"/>
      <c r="J192" s="237"/>
      <c r="K192" s="237"/>
      <c r="L192" s="241"/>
      <c r="M192" s="242"/>
      <c r="N192" s="243"/>
      <c r="O192" s="243"/>
      <c r="P192" s="243"/>
      <c r="Q192" s="243"/>
      <c r="R192" s="243"/>
      <c r="S192" s="243"/>
      <c r="T192" s="24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5" t="s">
        <v>147</v>
      </c>
      <c r="AU192" s="245" t="s">
        <v>82</v>
      </c>
      <c r="AV192" s="13" t="s">
        <v>80</v>
      </c>
      <c r="AW192" s="13" t="s">
        <v>33</v>
      </c>
      <c r="AX192" s="13" t="s">
        <v>72</v>
      </c>
      <c r="AY192" s="245" t="s">
        <v>132</v>
      </c>
    </row>
    <row r="193" s="14" customFormat="1">
      <c r="A193" s="14"/>
      <c r="B193" s="246"/>
      <c r="C193" s="247"/>
      <c r="D193" s="232" t="s">
        <v>147</v>
      </c>
      <c r="E193" s="248" t="s">
        <v>19</v>
      </c>
      <c r="F193" s="249" t="s">
        <v>1137</v>
      </c>
      <c r="G193" s="247"/>
      <c r="H193" s="250">
        <v>0.089999999999999997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6" t="s">
        <v>147</v>
      </c>
      <c r="AU193" s="256" t="s">
        <v>82</v>
      </c>
      <c r="AV193" s="14" t="s">
        <v>82</v>
      </c>
      <c r="AW193" s="14" t="s">
        <v>33</v>
      </c>
      <c r="AX193" s="14" t="s">
        <v>72</v>
      </c>
      <c r="AY193" s="256" t="s">
        <v>132</v>
      </c>
    </row>
    <row r="194" s="15" customFormat="1">
      <c r="A194" s="15"/>
      <c r="B194" s="257"/>
      <c r="C194" s="258"/>
      <c r="D194" s="232" t="s">
        <v>147</v>
      </c>
      <c r="E194" s="259" t="s">
        <v>19</v>
      </c>
      <c r="F194" s="260" t="s">
        <v>163</v>
      </c>
      <c r="G194" s="258"/>
      <c r="H194" s="261">
        <v>3.2250000000000001</v>
      </c>
      <c r="I194" s="262"/>
      <c r="J194" s="258"/>
      <c r="K194" s="258"/>
      <c r="L194" s="263"/>
      <c r="M194" s="264"/>
      <c r="N194" s="265"/>
      <c r="O194" s="265"/>
      <c r="P194" s="265"/>
      <c r="Q194" s="265"/>
      <c r="R194" s="265"/>
      <c r="S194" s="265"/>
      <c r="T194" s="266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7" t="s">
        <v>147</v>
      </c>
      <c r="AU194" s="267" t="s">
        <v>82</v>
      </c>
      <c r="AV194" s="15" t="s">
        <v>138</v>
      </c>
      <c r="AW194" s="15" t="s">
        <v>33</v>
      </c>
      <c r="AX194" s="15" t="s">
        <v>80</v>
      </c>
      <c r="AY194" s="267" t="s">
        <v>132</v>
      </c>
    </row>
    <row r="195" s="12" customFormat="1" ht="22.8" customHeight="1">
      <c r="A195" s="12"/>
      <c r="B195" s="203"/>
      <c r="C195" s="204"/>
      <c r="D195" s="205" t="s">
        <v>71</v>
      </c>
      <c r="E195" s="217" t="s">
        <v>482</v>
      </c>
      <c r="F195" s="217" t="s">
        <v>1138</v>
      </c>
      <c r="G195" s="204"/>
      <c r="H195" s="204"/>
      <c r="I195" s="207"/>
      <c r="J195" s="218">
        <f>BK195</f>
        <v>0</v>
      </c>
      <c r="K195" s="204"/>
      <c r="L195" s="209"/>
      <c r="M195" s="210"/>
      <c r="N195" s="211"/>
      <c r="O195" s="211"/>
      <c r="P195" s="212">
        <f>SUM(P196:P206)</f>
        <v>0</v>
      </c>
      <c r="Q195" s="211"/>
      <c r="R195" s="212">
        <f>SUM(R196:R206)</f>
        <v>6.6308900000000008</v>
      </c>
      <c r="S195" s="211"/>
      <c r="T195" s="213">
        <f>SUM(T196:T206)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4" t="s">
        <v>80</v>
      </c>
      <c r="AT195" s="215" t="s">
        <v>71</v>
      </c>
      <c r="AU195" s="215" t="s">
        <v>80</v>
      </c>
      <c r="AY195" s="214" t="s">
        <v>132</v>
      </c>
      <c r="BK195" s="216">
        <f>SUM(BK196:BK206)</f>
        <v>0</v>
      </c>
    </row>
    <row r="196" s="2" customFormat="1" ht="16.5" customHeight="1">
      <c r="A196" s="39"/>
      <c r="B196" s="40"/>
      <c r="C196" s="219" t="s">
        <v>275</v>
      </c>
      <c r="D196" s="219" t="s">
        <v>134</v>
      </c>
      <c r="E196" s="220" t="s">
        <v>1139</v>
      </c>
      <c r="F196" s="221" t="s">
        <v>1140</v>
      </c>
      <c r="G196" s="222" t="s">
        <v>201</v>
      </c>
      <c r="H196" s="223">
        <v>9.5</v>
      </c>
      <c r="I196" s="224"/>
      <c r="J196" s="225">
        <f>ROUND(I196*H196,2)</f>
        <v>0</v>
      </c>
      <c r="K196" s="221" t="s">
        <v>143</v>
      </c>
      <c r="L196" s="45"/>
      <c r="M196" s="226" t="s">
        <v>19</v>
      </c>
      <c r="N196" s="227" t="s">
        <v>43</v>
      </c>
      <c r="O196" s="85"/>
      <c r="P196" s="228">
        <f>O196*H196</f>
        <v>0</v>
      </c>
      <c r="Q196" s="228">
        <v>0.11169999999999999</v>
      </c>
      <c r="R196" s="228">
        <f>Q196*H196</f>
        <v>1.06115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138</v>
      </c>
      <c r="AT196" s="230" t="s">
        <v>134</v>
      </c>
      <c r="AU196" s="230" t="s">
        <v>82</v>
      </c>
      <c r="AY196" s="18" t="s">
        <v>132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80</v>
      </c>
      <c r="BK196" s="231">
        <f>ROUND(I196*H196,2)</f>
        <v>0</v>
      </c>
      <c r="BL196" s="18" t="s">
        <v>138</v>
      </c>
      <c r="BM196" s="230" t="s">
        <v>1141</v>
      </c>
    </row>
    <row r="197" s="2" customFormat="1">
      <c r="A197" s="39"/>
      <c r="B197" s="40"/>
      <c r="C197" s="41"/>
      <c r="D197" s="232" t="s">
        <v>145</v>
      </c>
      <c r="E197" s="41"/>
      <c r="F197" s="233" t="s">
        <v>1142</v>
      </c>
      <c r="G197" s="41"/>
      <c r="H197" s="41"/>
      <c r="I197" s="137"/>
      <c r="J197" s="41"/>
      <c r="K197" s="41"/>
      <c r="L197" s="45"/>
      <c r="M197" s="234"/>
      <c r="N197" s="235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145</v>
      </c>
      <c r="AU197" s="18" t="s">
        <v>82</v>
      </c>
    </row>
    <row r="198" s="13" customFormat="1">
      <c r="A198" s="13"/>
      <c r="B198" s="236"/>
      <c r="C198" s="237"/>
      <c r="D198" s="232" t="s">
        <v>147</v>
      </c>
      <c r="E198" s="238" t="s">
        <v>19</v>
      </c>
      <c r="F198" s="239" t="s">
        <v>1143</v>
      </c>
      <c r="G198" s="237"/>
      <c r="H198" s="238" t="s">
        <v>19</v>
      </c>
      <c r="I198" s="240"/>
      <c r="J198" s="237"/>
      <c r="K198" s="237"/>
      <c r="L198" s="241"/>
      <c r="M198" s="242"/>
      <c r="N198" s="243"/>
      <c r="O198" s="243"/>
      <c r="P198" s="243"/>
      <c r="Q198" s="243"/>
      <c r="R198" s="243"/>
      <c r="S198" s="243"/>
      <c r="T198" s="24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5" t="s">
        <v>147</v>
      </c>
      <c r="AU198" s="245" t="s">
        <v>82</v>
      </c>
      <c r="AV198" s="13" t="s">
        <v>80</v>
      </c>
      <c r="AW198" s="13" t="s">
        <v>33</v>
      </c>
      <c r="AX198" s="13" t="s">
        <v>72</v>
      </c>
      <c r="AY198" s="245" t="s">
        <v>132</v>
      </c>
    </row>
    <row r="199" s="14" customFormat="1">
      <c r="A199" s="14"/>
      <c r="B199" s="246"/>
      <c r="C199" s="247"/>
      <c r="D199" s="232" t="s">
        <v>147</v>
      </c>
      <c r="E199" s="248" t="s">
        <v>19</v>
      </c>
      <c r="F199" s="249" t="s">
        <v>1144</v>
      </c>
      <c r="G199" s="247"/>
      <c r="H199" s="250">
        <v>9.5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6" t="s">
        <v>147</v>
      </c>
      <c r="AU199" s="256" t="s">
        <v>82</v>
      </c>
      <c r="AV199" s="14" t="s">
        <v>82</v>
      </c>
      <c r="AW199" s="14" t="s">
        <v>33</v>
      </c>
      <c r="AX199" s="14" t="s">
        <v>80</v>
      </c>
      <c r="AY199" s="256" t="s">
        <v>132</v>
      </c>
    </row>
    <row r="200" s="2" customFormat="1" ht="16.5" customHeight="1">
      <c r="A200" s="39"/>
      <c r="B200" s="40"/>
      <c r="C200" s="219" t="s">
        <v>280</v>
      </c>
      <c r="D200" s="219" t="s">
        <v>134</v>
      </c>
      <c r="E200" s="220" t="s">
        <v>1145</v>
      </c>
      <c r="F200" s="221" t="s">
        <v>1146</v>
      </c>
      <c r="G200" s="222" t="s">
        <v>142</v>
      </c>
      <c r="H200" s="223">
        <v>2.8130000000000002</v>
      </c>
      <c r="I200" s="224"/>
      <c r="J200" s="225">
        <f>ROUND(I200*H200,2)</f>
        <v>0</v>
      </c>
      <c r="K200" s="221" t="s">
        <v>143</v>
      </c>
      <c r="L200" s="45"/>
      <c r="M200" s="226" t="s">
        <v>19</v>
      </c>
      <c r="N200" s="227" t="s">
        <v>43</v>
      </c>
      <c r="O200" s="85"/>
      <c r="P200" s="228">
        <f>O200*H200</f>
        <v>0</v>
      </c>
      <c r="Q200" s="228">
        <v>1.98</v>
      </c>
      <c r="R200" s="228">
        <f>Q200*H200</f>
        <v>5.5697400000000004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138</v>
      </c>
      <c r="AT200" s="230" t="s">
        <v>134</v>
      </c>
      <c r="AU200" s="230" t="s">
        <v>82</v>
      </c>
      <c r="AY200" s="18" t="s">
        <v>132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80</v>
      </c>
      <c r="BK200" s="231">
        <f>ROUND(I200*H200,2)</f>
        <v>0</v>
      </c>
      <c r="BL200" s="18" t="s">
        <v>138</v>
      </c>
      <c r="BM200" s="230" t="s">
        <v>1147</v>
      </c>
    </row>
    <row r="201" s="2" customFormat="1">
      <c r="A201" s="39"/>
      <c r="B201" s="40"/>
      <c r="C201" s="41"/>
      <c r="D201" s="232" t="s">
        <v>145</v>
      </c>
      <c r="E201" s="41"/>
      <c r="F201" s="233" t="s">
        <v>1148</v>
      </c>
      <c r="G201" s="41"/>
      <c r="H201" s="41"/>
      <c r="I201" s="137"/>
      <c r="J201" s="41"/>
      <c r="K201" s="41"/>
      <c r="L201" s="45"/>
      <c r="M201" s="234"/>
      <c r="N201" s="235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145</v>
      </c>
      <c r="AU201" s="18" t="s">
        <v>82</v>
      </c>
    </row>
    <row r="202" s="13" customFormat="1">
      <c r="A202" s="13"/>
      <c r="B202" s="236"/>
      <c r="C202" s="237"/>
      <c r="D202" s="232" t="s">
        <v>147</v>
      </c>
      <c r="E202" s="238" t="s">
        <v>19</v>
      </c>
      <c r="F202" s="239" t="s">
        <v>1109</v>
      </c>
      <c r="G202" s="237"/>
      <c r="H202" s="238" t="s">
        <v>19</v>
      </c>
      <c r="I202" s="240"/>
      <c r="J202" s="237"/>
      <c r="K202" s="237"/>
      <c r="L202" s="241"/>
      <c r="M202" s="242"/>
      <c r="N202" s="243"/>
      <c r="O202" s="243"/>
      <c r="P202" s="243"/>
      <c r="Q202" s="243"/>
      <c r="R202" s="243"/>
      <c r="S202" s="243"/>
      <c r="T202" s="24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5" t="s">
        <v>147</v>
      </c>
      <c r="AU202" s="245" t="s">
        <v>82</v>
      </c>
      <c r="AV202" s="13" t="s">
        <v>80</v>
      </c>
      <c r="AW202" s="13" t="s">
        <v>33</v>
      </c>
      <c r="AX202" s="13" t="s">
        <v>72</v>
      </c>
      <c r="AY202" s="245" t="s">
        <v>132</v>
      </c>
    </row>
    <row r="203" s="14" customFormat="1">
      <c r="A203" s="14"/>
      <c r="B203" s="246"/>
      <c r="C203" s="247"/>
      <c r="D203" s="232" t="s">
        <v>147</v>
      </c>
      <c r="E203" s="248" t="s">
        <v>19</v>
      </c>
      <c r="F203" s="249" t="s">
        <v>1149</v>
      </c>
      <c r="G203" s="247"/>
      <c r="H203" s="250">
        <v>2.1379999999999999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6" t="s">
        <v>147</v>
      </c>
      <c r="AU203" s="256" t="s">
        <v>82</v>
      </c>
      <c r="AV203" s="14" t="s">
        <v>82</v>
      </c>
      <c r="AW203" s="14" t="s">
        <v>33</v>
      </c>
      <c r="AX203" s="14" t="s">
        <v>72</v>
      </c>
      <c r="AY203" s="256" t="s">
        <v>132</v>
      </c>
    </row>
    <row r="204" s="13" customFormat="1">
      <c r="A204" s="13"/>
      <c r="B204" s="236"/>
      <c r="C204" s="237"/>
      <c r="D204" s="232" t="s">
        <v>147</v>
      </c>
      <c r="E204" s="238" t="s">
        <v>19</v>
      </c>
      <c r="F204" s="239" t="s">
        <v>1112</v>
      </c>
      <c r="G204" s="237"/>
      <c r="H204" s="238" t="s">
        <v>19</v>
      </c>
      <c r="I204" s="240"/>
      <c r="J204" s="237"/>
      <c r="K204" s="237"/>
      <c r="L204" s="241"/>
      <c r="M204" s="242"/>
      <c r="N204" s="243"/>
      <c r="O204" s="243"/>
      <c r="P204" s="243"/>
      <c r="Q204" s="243"/>
      <c r="R204" s="243"/>
      <c r="S204" s="243"/>
      <c r="T204" s="24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5" t="s">
        <v>147</v>
      </c>
      <c r="AU204" s="245" t="s">
        <v>82</v>
      </c>
      <c r="AV204" s="13" t="s">
        <v>80</v>
      </c>
      <c r="AW204" s="13" t="s">
        <v>33</v>
      </c>
      <c r="AX204" s="13" t="s">
        <v>72</v>
      </c>
      <c r="AY204" s="245" t="s">
        <v>132</v>
      </c>
    </row>
    <row r="205" s="14" customFormat="1">
      <c r="A205" s="14"/>
      <c r="B205" s="246"/>
      <c r="C205" s="247"/>
      <c r="D205" s="232" t="s">
        <v>147</v>
      </c>
      <c r="E205" s="248" t="s">
        <v>19</v>
      </c>
      <c r="F205" s="249" t="s">
        <v>1113</v>
      </c>
      <c r="G205" s="247"/>
      <c r="H205" s="250">
        <v>0.67500000000000004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6" t="s">
        <v>147</v>
      </c>
      <c r="AU205" s="256" t="s">
        <v>82</v>
      </c>
      <c r="AV205" s="14" t="s">
        <v>82</v>
      </c>
      <c r="AW205" s="14" t="s">
        <v>33</v>
      </c>
      <c r="AX205" s="14" t="s">
        <v>72</v>
      </c>
      <c r="AY205" s="256" t="s">
        <v>132</v>
      </c>
    </row>
    <row r="206" s="15" customFormat="1">
      <c r="A206" s="15"/>
      <c r="B206" s="257"/>
      <c r="C206" s="258"/>
      <c r="D206" s="232" t="s">
        <v>147</v>
      </c>
      <c r="E206" s="259" t="s">
        <v>19</v>
      </c>
      <c r="F206" s="260" t="s">
        <v>163</v>
      </c>
      <c r="G206" s="258"/>
      <c r="H206" s="261">
        <v>2.8130000000000002</v>
      </c>
      <c r="I206" s="262"/>
      <c r="J206" s="258"/>
      <c r="K206" s="258"/>
      <c r="L206" s="263"/>
      <c r="M206" s="264"/>
      <c r="N206" s="265"/>
      <c r="O206" s="265"/>
      <c r="P206" s="265"/>
      <c r="Q206" s="265"/>
      <c r="R206" s="265"/>
      <c r="S206" s="265"/>
      <c r="T206" s="266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7" t="s">
        <v>147</v>
      </c>
      <c r="AU206" s="267" t="s">
        <v>82</v>
      </c>
      <c r="AV206" s="15" t="s">
        <v>138</v>
      </c>
      <c r="AW206" s="15" t="s">
        <v>33</v>
      </c>
      <c r="AX206" s="15" t="s">
        <v>80</v>
      </c>
      <c r="AY206" s="267" t="s">
        <v>132</v>
      </c>
    </row>
    <row r="207" s="12" customFormat="1" ht="22.8" customHeight="1">
      <c r="A207" s="12"/>
      <c r="B207" s="203"/>
      <c r="C207" s="204"/>
      <c r="D207" s="205" t="s">
        <v>71</v>
      </c>
      <c r="E207" s="217" t="s">
        <v>636</v>
      </c>
      <c r="F207" s="217" t="s">
        <v>1150</v>
      </c>
      <c r="G207" s="204"/>
      <c r="H207" s="204"/>
      <c r="I207" s="207"/>
      <c r="J207" s="218">
        <f>BK207</f>
        <v>0</v>
      </c>
      <c r="K207" s="204"/>
      <c r="L207" s="209"/>
      <c r="M207" s="210"/>
      <c r="N207" s="211"/>
      <c r="O207" s="211"/>
      <c r="P207" s="212">
        <f>SUM(P208:P209)</f>
        <v>0</v>
      </c>
      <c r="Q207" s="211"/>
      <c r="R207" s="212">
        <f>SUM(R208:R209)</f>
        <v>0.013650000000000001</v>
      </c>
      <c r="S207" s="211"/>
      <c r="T207" s="213">
        <f>SUM(T208:T209)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4" t="s">
        <v>80</v>
      </c>
      <c r="AT207" s="215" t="s">
        <v>71</v>
      </c>
      <c r="AU207" s="215" t="s">
        <v>80</v>
      </c>
      <c r="AY207" s="214" t="s">
        <v>132</v>
      </c>
      <c r="BK207" s="216">
        <f>SUM(BK208:BK209)</f>
        <v>0</v>
      </c>
    </row>
    <row r="208" s="2" customFormat="1" ht="16.5" customHeight="1">
      <c r="A208" s="39"/>
      <c r="B208" s="40"/>
      <c r="C208" s="219" t="s">
        <v>285</v>
      </c>
      <c r="D208" s="219" t="s">
        <v>134</v>
      </c>
      <c r="E208" s="220" t="s">
        <v>1151</v>
      </c>
      <c r="F208" s="221" t="s">
        <v>1152</v>
      </c>
      <c r="G208" s="222" t="s">
        <v>201</v>
      </c>
      <c r="H208" s="223">
        <v>65</v>
      </c>
      <c r="I208" s="224"/>
      <c r="J208" s="225">
        <f>ROUND(I208*H208,2)</f>
        <v>0</v>
      </c>
      <c r="K208" s="221" t="s">
        <v>143</v>
      </c>
      <c r="L208" s="45"/>
      <c r="M208" s="226" t="s">
        <v>19</v>
      </c>
      <c r="N208" s="227" t="s">
        <v>43</v>
      </c>
      <c r="O208" s="85"/>
      <c r="P208" s="228">
        <f>O208*H208</f>
        <v>0</v>
      </c>
      <c r="Q208" s="228">
        <v>0.00021000000000000001</v>
      </c>
      <c r="R208" s="228">
        <f>Q208*H208</f>
        <v>0.013650000000000001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138</v>
      </c>
      <c r="AT208" s="230" t="s">
        <v>134</v>
      </c>
      <c r="AU208" s="230" t="s">
        <v>82</v>
      </c>
      <c r="AY208" s="18" t="s">
        <v>132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80</v>
      </c>
      <c r="BK208" s="231">
        <f>ROUND(I208*H208,2)</f>
        <v>0</v>
      </c>
      <c r="BL208" s="18" t="s">
        <v>138</v>
      </c>
      <c r="BM208" s="230" t="s">
        <v>1153</v>
      </c>
    </row>
    <row r="209" s="2" customFormat="1">
      <c r="A209" s="39"/>
      <c r="B209" s="40"/>
      <c r="C209" s="41"/>
      <c r="D209" s="232" t="s">
        <v>145</v>
      </c>
      <c r="E209" s="41"/>
      <c r="F209" s="233" t="s">
        <v>1154</v>
      </c>
      <c r="G209" s="41"/>
      <c r="H209" s="41"/>
      <c r="I209" s="137"/>
      <c r="J209" s="41"/>
      <c r="K209" s="41"/>
      <c r="L209" s="45"/>
      <c r="M209" s="234"/>
      <c r="N209" s="235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145</v>
      </c>
      <c r="AU209" s="18" t="s">
        <v>82</v>
      </c>
    </row>
    <row r="210" s="12" customFormat="1" ht="22.8" customHeight="1">
      <c r="A210" s="12"/>
      <c r="B210" s="203"/>
      <c r="C210" s="204"/>
      <c r="D210" s="205" t="s">
        <v>71</v>
      </c>
      <c r="E210" s="217" t="s">
        <v>217</v>
      </c>
      <c r="F210" s="217" t="s">
        <v>218</v>
      </c>
      <c r="G210" s="204"/>
      <c r="H210" s="204"/>
      <c r="I210" s="207"/>
      <c r="J210" s="218">
        <f>BK210</f>
        <v>0</v>
      </c>
      <c r="K210" s="204"/>
      <c r="L210" s="209"/>
      <c r="M210" s="210"/>
      <c r="N210" s="211"/>
      <c r="O210" s="211"/>
      <c r="P210" s="212">
        <f>SUM(P211:P212)</f>
        <v>0</v>
      </c>
      <c r="Q210" s="211"/>
      <c r="R210" s="212">
        <f>SUM(R211:R212)</f>
        <v>0</v>
      </c>
      <c r="S210" s="211"/>
      <c r="T210" s="213">
        <f>SUM(T211:T212)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4" t="s">
        <v>80</v>
      </c>
      <c r="AT210" s="215" t="s">
        <v>71</v>
      </c>
      <c r="AU210" s="215" t="s">
        <v>80</v>
      </c>
      <c r="AY210" s="214" t="s">
        <v>132</v>
      </c>
      <c r="BK210" s="216">
        <f>SUM(BK211:BK212)</f>
        <v>0</v>
      </c>
    </row>
    <row r="211" s="2" customFormat="1" ht="16.5" customHeight="1">
      <c r="A211" s="39"/>
      <c r="B211" s="40"/>
      <c r="C211" s="219" t="s">
        <v>289</v>
      </c>
      <c r="D211" s="219" t="s">
        <v>134</v>
      </c>
      <c r="E211" s="220" t="s">
        <v>1155</v>
      </c>
      <c r="F211" s="221" t="s">
        <v>1156</v>
      </c>
      <c r="G211" s="222" t="s">
        <v>352</v>
      </c>
      <c r="H211" s="223">
        <v>19</v>
      </c>
      <c r="I211" s="224"/>
      <c r="J211" s="225">
        <f>ROUND(I211*H211,2)</f>
        <v>0</v>
      </c>
      <c r="K211" s="221" t="s">
        <v>19</v>
      </c>
      <c r="L211" s="45"/>
      <c r="M211" s="226" t="s">
        <v>19</v>
      </c>
      <c r="N211" s="227" t="s">
        <v>43</v>
      </c>
      <c r="O211" s="85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138</v>
      </c>
      <c r="AT211" s="230" t="s">
        <v>134</v>
      </c>
      <c r="AU211" s="230" t="s">
        <v>82</v>
      </c>
      <c r="AY211" s="18" t="s">
        <v>132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80</v>
      </c>
      <c r="BK211" s="231">
        <f>ROUND(I211*H211,2)</f>
        <v>0</v>
      </c>
      <c r="BL211" s="18" t="s">
        <v>138</v>
      </c>
      <c r="BM211" s="230" t="s">
        <v>1157</v>
      </c>
    </row>
    <row r="212" s="14" customFormat="1">
      <c r="A212" s="14"/>
      <c r="B212" s="246"/>
      <c r="C212" s="247"/>
      <c r="D212" s="232" t="s">
        <v>147</v>
      </c>
      <c r="E212" s="248" t="s">
        <v>19</v>
      </c>
      <c r="F212" s="249" t="s">
        <v>1158</v>
      </c>
      <c r="G212" s="247"/>
      <c r="H212" s="250">
        <v>19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6" t="s">
        <v>147</v>
      </c>
      <c r="AU212" s="256" t="s">
        <v>82</v>
      </c>
      <c r="AV212" s="14" t="s">
        <v>82</v>
      </c>
      <c r="AW212" s="14" t="s">
        <v>33</v>
      </c>
      <c r="AX212" s="14" t="s">
        <v>80</v>
      </c>
      <c r="AY212" s="256" t="s">
        <v>132</v>
      </c>
    </row>
    <row r="213" s="12" customFormat="1" ht="22.8" customHeight="1">
      <c r="A213" s="12"/>
      <c r="B213" s="203"/>
      <c r="C213" s="204"/>
      <c r="D213" s="205" t="s">
        <v>71</v>
      </c>
      <c r="E213" s="217" t="s">
        <v>431</v>
      </c>
      <c r="F213" s="217" t="s">
        <v>432</v>
      </c>
      <c r="G213" s="204"/>
      <c r="H213" s="204"/>
      <c r="I213" s="207"/>
      <c r="J213" s="218">
        <f>BK213</f>
        <v>0</v>
      </c>
      <c r="K213" s="204"/>
      <c r="L213" s="209"/>
      <c r="M213" s="210"/>
      <c r="N213" s="211"/>
      <c r="O213" s="211"/>
      <c r="P213" s="212">
        <f>SUM(P214:P231)</f>
        <v>0</v>
      </c>
      <c r="Q213" s="211"/>
      <c r="R213" s="212">
        <f>SUM(R214:R231)</f>
        <v>0</v>
      </c>
      <c r="S213" s="211"/>
      <c r="T213" s="213">
        <f>SUM(T214:T231)</f>
        <v>68.256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4" t="s">
        <v>80</v>
      </c>
      <c r="AT213" s="215" t="s">
        <v>71</v>
      </c>
      <c r="AU213" s="215" t="s">
        <v>80</v>
      </c>
      <c r="AY213" s="214" t="s">
        <v>132</v>
      </c>
      <c r="BK213" s="216">
        <f>SUM(BK214:BK231)</f>
        <v>0</v>
      </c>
    </row>
    <row r="214" s="2" customFormat="1" ht="16.5" customHeight="1">
      <c r="A214" s="39"/>
      <c r="B214" s="40"/>
      <c r="C214" s="219" t="s">
        <v>294</v>
      </c>
      <c r="D214" s="219" t="s">
        <v>134</v>
      </c>
      <c r="E214" s="220" t="s">
        <v>1159</v>
      </c>
      <c r="F214" s="221" t="s">
        <v>1160</v>
      </c>
      <c r="G214" s="222" t="s">
        <v>142</v>
      </c>
      <c r="H214" s="223">
        <v>21</v>
      </c>
      <c r="I214" s="224"/>
      <c r="J214" s="225">
        <f>ROUND(I214*H214,2)</f>
        <v>0</v>
      </c>
      <c r="K214" s="221" t="s">
        <v>143</v>
      </c>
      <c r="L214" s="45"/>
      <c r="M214" s="226" t="s">
        <v>19</v>
      </c>
      <c r="N214" s="227" t="s">
        <v>43</v>
      </c>
      <c r="O214" s="85"/>
      <c r="P214" s="228">
        <f>O214*H214</f>
        <v>0</v>
      </c>
      <c r="Q214" s="228">
        <v>0</v>
      </c>
      <c r="R214" s="228">
        <f>Q214*H214</f>
        <v>0</v>
      </c>
      <c r="S214" s="228">
        <v>2</v>
      </c>
      <c r="T214" s="229">
        <f>S214*H214</f>
        <v>42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138</v>
      </c>
      <c r="AT214" s="230" t="s">
        <v>134</v>
      </c>
      <c r="AU214" s="230" t="s">
        <v>82</v>
      </c>
      <c r="AY214" s="18" t="s">
        <v>132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80</v>
      </c>
      <c r="BK214" s="231">
        <f>ROUND(I214*H214,2)</f>
        <v>0</v>
      </c>
      <c r="BL214" s="18" t="s">
        <v>138</v>
      </c>
      <c r="BM214" s="230" t="s">
        <v>1161</v>
      </c>
    </row>
    <row r="215" s="2" customFormat="1">
      <c r="A215" s="39"/>
      <c r="B215" s="40"/>
      <c r="C215" s="41"/>
      <c r="D215" s="232" t="s">
        <v>145</v>
      </c>
      <c r="E215" s="41"/>
      <c r="F215" s="233" t="s">
        <v>1162</v>
      </c>
      <c r="G215" s="41"/>
      <c r="H215" s="41"/>
      <c r="I215" s="137"/>
      <c r="J215" s="41"/>
      <c r="K215" s="41"/>
      <c r="L215" s="45"/>
      <c r="M215" s="234"/>
      <c r="N215" s="235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145</v>
      </c>
      <c r="AU215" s="18" t="s">
        <v>82</v>
      </c>
    </row>
    <row r="216" s="2" customFormat="1" ht="16.5" customHeight="1">
      <c r="A216" s="39"/>
      <c r="B216" s="40"/>
      <c r="C216" s="219" t="s">
        <v>298</v>
      </c>
      <c r="D216" s="219" t="s">
        <v>134</v>
      </c>
      <c r="E216" s="220" t="s">
        <v>1163</v>
      </c>
      <c r="F216" s="221" t="s">
        <v>1164</v>
      </c>
      <c r="G216" s="222" t="s">
        <v>142</v>
      </c>
      <c r="H216" s="223">
        <v>10</v>
      </c>
      <c r="I216" s="224"/>
      <c r="J216" s="225">
        <f>ROUND(I216*H216,2)</f>
        <v>0</v>
      </c>
      <c r="K216" s="221" t="s">
        <v>143</v>
      </c>
      <c r="L216" s="45"/>
      <c r="M216" s="226" t="s">
        <v>19</v>
      </c>
      <c r="N216" s="227" t="s">
        <v>43</v>
      </c>
      <c r="O216" s="85"/>
      <c r="P216" s="228">
        <f>O216*H216</f>
        <v>0</v>
      </c>
      <c r="Q216" s="228">
        <v>0</v>
      </c>
      <c r="R216" s="228">
        <f>Q216*H216</f>
        <v>0</v>
      </c>
      <c r="S216" s="228">
        <v>2.3999999999999999</v>
      </c>
      <c r="T216" s="229">
        <f>S216*H216</f>
        <v>24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138</v>
      </c>
      <c r="AT216" s="230" t="s">
        <v>134</v>
      </c>
      <c r="AU216" s="230" t="s">
        <v>82</v>
      </c>
      <c r="AY216" s="18" t="s">
        <v>132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80</v>
      </c>
      <c r="BK216" s="231">
        <f>ROUND(I216*H216,2)</f>
        <v>0</v>
      </c>
      <c r="BL216" s="18" t="s">
        <v>138</v>
      </c>
      <c r="BM216" s="230" t="s">
        <v>1165</v>
      </c>
    </row>
    <row r="217" s="2" customFormat="1">
      <c r="A217" s="39"/>
      <c r="B217" s="40"/>
      <c r="C217" s="41"/>
      <c r="D217" s="232" t="s">
        <v>145</v>
      </c>
      <c r="E217" s="41"/>
      <c r="F217" s="233" t="s">
        <v>1166</v>
      </c>
      <c r="G217" s="41"/>
      <c r="H217" s="41"/>
      <c r="I217" s="137"/>
      <c r="J217" s="41"/>
      <c r="K217" s="41"/>
      <c r="L217" s="45"/>
      <c r="M217" s="234"/>
      <c r="N217" s="235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145</v>
      </c>
      <c r="AU217" s="18" t="s">
        <v>82</v>
      </c>
    </row>
    <row r="218" s="2" customFormat="1" ht="16.5" customHeight="1">
      <c r="A218" s="39"/>
      <c r="B218" s="40"/>
      <c r="C218" s="219" t="s">
        <v>303</v>
      </c>
      <c r="D218" s="219" t="s">
        <v>134</v>
      </c>
      <c r="E218" s="220" t="s">
        <v>1167</v>
      </c>
      <c r="F218" s="221" t="s">
        <v>1168</v>
      </c>
      <c r="G218" s="222" t="s">
        <v>352</v>
      </c>
      <c r="H218" s="223">
        <v>30</v>
      </c>
      <c r="I218" s="224"/>
      <c r="J218" s="225">
        <f>ROUND(I218*H218,2)</f>
        <v>0</v>
      </c>
      <c r="K218" s="221" t="s">
        <v>143</v>
      </c>
      <c r="L218" s="45"/>
      <c r="M218" s="226" t="s">
        <v>19</v>
      </c>
      <c r="N218" s="227" t="s">
        <v>43</v>
      </c>
      <c r="O218" s="85"/>
      <c r="P218" s="228">
        <f>O218*H218</f>
        <v>0</v>
      </c>
      <c r="Q218" s="228">
        <v>0</v>
      </c>
      <c r="R218" s="228">
        <f>Q218*H218</f>
        <v>0</v>
      </c>
      <c r="S218" s="228">
        <v>0.070000000000000007</v>
      </c>
      <c r="T218" s="229">
        <f>S218*H218</f>
        <v>2.1000000000000001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138</v>
      </c>
      <c r="AT218" s="230" t="s">
        <v>134</v>
      </c>
      <c r="AU218" s="230" t="s">
        <v>82</v>
      </c>
      <c r="AY218" s="18" t="s">
        <v>132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80</v>
      </c>
      <c r="BK218" s="231">
        <f>ROUND(I218*H218,2)</f>
        <v>0</v>
      </c>
      <c r="BL218" s="18" t="s">
        <v>138</v>
      </c>
      <c r="BM218" s="230" t="s">
        <v>1169</v>
      </c>
    </row>
    <row r="219" s="2" customFormat="1">
      <c r="A219" s="39"/>
      <c r="B219" s="40"/>
      <c r="C219" s="41"/>
      <c r="D219" s="232" t="s">
        <v>145</v>
      </c>
      <c r="E219" s="41"/>
      <c r="F219" s="233" t="s">
        <v>1168</v>
      </c>
      <c r="G219" s="41"/>
      <c r="H219" s="41"/>
      <c r="I219" s="137"/>
      <c r="J219" s="41"/>
      <c r="K219" s="41"/>
      <c r="L219" s="45"/>
      <c r="M219" s="234"/>
      <c r="N219" s="235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145</v>
      </c>
      <c r="AU219" s="18" t="s">
        <v>82</v>
      </c>
    </row>
    <row r="220" s="14" customFormat="1">
      <c r="A220" s="14"/>
      <c r="B220" s="246"/>
      <c r="C220" s="247"/>
      <c r="D220" s="232" t="s">
        <v>147</v>
      </c>
      <c r="E220" s="248" t="s">
        <v>19</v>
      </c>
      <c r="F220" s="249" t="s">
        <v>1170</v>
      </c>
      <c r="G220" s="247"/>
      <c r="H220" s="250">
        <v>30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6" t="s">
        <v>147</v>
      </c>
      <c r="AU220" s="256" t="s">
        <v>82</v>
      </c>
      <c r="AV220" s="14" t="s">
        <v>82</v>
      </c>
      <c r="AW220" s="14" t="s">
        <v>33</v>
      </c>
      <c r="AX220" s="14" t="s">
        <v>80</v>
      </c>
      <c r="AY220" s="256" t="s">
        <v>132</v>
      </c>
    </row>
    <row r="221" s="2" customFormat="1" ht="16.5" customHeight="1">
      <c r="A221" s="39"/>
      <c r="B221" s="40"/>
      <c r="C221" s="219" t="s">
        <v>308</v>
      </c>
      <c r="D221" s="219" t="s">
        <v>134</v>
      </c>
      <c r="E221" s="220" t="s">
        <v>1171</v>
      </c>
      <c r="F221" s="221" t="s">
        <v>1172</v>
      </c>
      <c r="G221" s="222" t="s">
        <v>319</v>
      </c>
      <c r="H221" s="223">
        <v>26</v>
      </c>
      <c r="I221" s="224"/>
      <c r="J221" s="225">
        <f>ROUND(I221*H221,2)</f>
        <v>0</v>
      </c>
      <c r="K221" s="221" t="s">
        <v>143</v>
      </c>
      <c r="L221" s="45"/>
      <c r="M221" s="226" t="s">
        <v>19</v>
      </c>
      <c r="N221" s="227" t="s">
        <v>43</v>
      </c>
      <c r="O221" s="85"/>
      <c r="P221" s="228">
        <f>O221*H221</f>
        <v>0</v>
      </c>
      <c r="Q221" s="228">
        <v>0</v>
      </c>
      <c r="R221" s="228">
        <f>Q221*H221</f>
        <v>0</v>
      </c>
      <c r="S221" s="228">
        <v>0.0060000000000000001</v>
      </c>
      <c r="T221" s="229">
        <f>S221*H221</f>
        <v>0.156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138</v>
      </c>
      <c r="AT221" s="230" t="s">
        <v>134</v>
      </c>
      <c r="AU221" s="230" t="s">
        <v>82</v>
      </c>
      <c r="AY221" s="18" t="s">
        <v>132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80</v>
      </c>
      <c r="BK221" s="231">
        <f>ROUND(I221*H221,2)</f>
        <v>0</v>
      </c>
      <c r="BL221" s="18" t="s">
        <v>138</v>
      </c>
      <c r="BM221" s="230" t="s">
        <v>1173</v>
      </c>
    </row>
    <row r="222" s="2" customFormat="1">
      <c r="A222" s="39"/>
      <c r="B222" s="40"/>
      <c r="C222" s="41"/>
      <c r="D222" s="232" t="s">
        <v>145</v>
      </c>
      <c r="E222" s="41"/>
      <c r="F222" s="233" t="s">
        <v>1172</v>
      </c>
      <c r="G222" s="41"/>
      <c r="H222" s="41"/>
      <c r="I222" s="137"/>
      <c r="J222" s="41"/>
      <c r="K222" s="41"/>
      <c r="L222" s="45"/>
      <c r="M222" s="234"/>
      <c r="N222" s="235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145</v>
      </c>
      <c r="AU222" s="18" t="s">
        <v>82</v>
      </c>
    </row>
    <row r="223" s="2" customFormat="1" ht="16.5" customHeight="1">
      <c r="A223" s="39"/>
      <c r="B223" s="40"/>
      <c r="C223" s="219" t="s">
        <v>312</v>
      </c>
      <c r="D223" s="219" t="s">
        <v>134</v>
      </c>
      <c r="E223" s="220" t="s">
        <v>438</v>
      </c>
      <c r="F223" s="221" t="s">
        <v>439</v>
      </c>
      <c r="G223" s="222" t="s">
        <v>194</v>
      </c>
      <c r="H223" s="223">
        <v>68.256</v>
      </c>
      <c r="I223" s="224"/>
      <c r="J223" s="225">
        <f>ROUND(I223*H223,2)</f>
        <v>0</v>
      </c>
      <c r="K223" s="221" t="s">
        <v>143</v>
      </c>
      <c r="L223" s="45"/>
      <c r="M223" s="226" t="s">
        <v>19</v>
      </c>
      <c r="N223" s="227" t="s">
        <v>43</v>
      </c>
      <c r="O223" s="85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138</v>
      </c>
      <c r="AT223" s="230" t="s">
        <v>134</v>
      </c>
      <c r="AU223" s="230" t="s">
        <v>82</v>
      </c>
      <c r="AY223" s="18" t="s">
        <v>132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80</v>
      </c>
      <c r="BK223" s="231">
        <f>ROUND(I223*H223,2)</f>
        <v>0</v>
      </c>
      <c r="BL223" s="18" t="s">
        <v>138</v>
      </c>
      <c r="BM223" s="230" t="s">
        <v>1174</v>
      </c>
    </row>
    <row r="224" s="2" customFormat="1">
      <c r="A224" s="39"/>
      <c r="B224" s="40"/>
      <c r="C224" s="41"/>
      <c r="D224" s="232" t="s">
        <v>145</v>
      </c>
      <c r="E224" s="41"/>
      <c r="F224" s="233" t="s">
        <v>441</v>
      </c>
      <c r="G224" s="41"/>
      <c r="H224" s="41"/>
      <c r="I224" s="137"/>
      <c r="J224" s="41"/>
      <c r="K224" s="41"/>
      <c r="L224" s="45"/>
      <c r="M224" s="234"/>
      <c r="N224" s="235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145</v>
      </c>
      <c r="AU224" s="18" t="s">
        <v>82</v>
      </c>
    </row>
    <row r="225" s="2" customFormat="1" ht="16.5" customHeight="1">
      <c r="A225" s="39"/>
      <c r="B225" s="40"/>
      <c r="C225" s="219" t="s">
        <v>316</v>
      </c>
      <c r="D225" s="219" t="s">
        <v>134</v>
      </c>
      <c r="E225" s="220" t="s">
        <v>443</v>
      </c>
      <c r="F225" s="221" t="s">
        <v>444</v>
      </c>
      <c r="G225" s="222" t="s">
        <v>194</v>
      </c>
      <c r="H225" s="223">
        <v>68.256</v>
      </c>
      <c r="I225" s="224"/>
      <c r="J225" s="225">
        <f>ROUND(I225*H225,2)</f>
        <v>0</v>
      </c>
      <c r="K225" s="221" t="s">
        <v>143</v>
      </c>
      <c r="L225" s="45"/>
      <c r="M225" s="226" t="s">
        <v>19</v>
      </c>
      <c r="N225" s="227" t="s">
        <v>43</v>
      </c>
      <c r="O225" s="85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138</v>
      </c>
      <c r="AT225" s="230" t="s">
        <v>134</v>
      </c>
      <c r="AU225" s="230" t="s">
        <v>82</v>
      </c>
      <c r="AY225" s="18" t="s">
        <v>132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80</v>
      </c>
      <c r="BK225" s="231">
        <f>ROUND(I225*H225,2)</f>
        <v>0</v>
      </c>
      <c r="BL225" s="18" t="s">
        <v>138</v>
      </c>
      <c r="BM225" s="230" t="s">
        <v>1175</v>
      </c>
    </row>
    <row r="226" s="2" customFormat="1">
      <c r="A226" s="39"/>
      <c r="B226" s="40"/>
      <c r="C226" s="41"/>
      <c r="D226" s="232" t="s">
        <v>145</v>
      </c>
      <c r="E226" s="41"/>
      <c r="F226" s="233" t="s">
        <v>446</v>
      </c>
      <c r="G226" s="41"/>
      <c r="H226" s="41"/>
      <c r="I226" s="137"/>
      <c r="J226" s="41"/>
      <c r="K226" s="41"/>
      <c r="L226" s="45"/>
      <c r="M226" s="234"/>
      <c r="N226" s="235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145</v>
      </c>
      <c r="AU226" s="18" t="s">
        <v>82</v>
      </c>
    </row>
    <row r="227" s="2" customFormat="1" ht="16.5" customHeight="1">
      <c r="A227" s="39"/>
      <c r="B227" s="40"/>
      <c r="C227" s="219" t="s">
        <v>323</v>
      </c>
      <c r="D227" s="219" t="s">
        <v>134</v>
      </c>
      <c r="E227" s="220" t="s">
        <v>448</v>
      </c>
      <c r="F227" s="221" t="s">
        <v>449</v>
      </c>
      <c r="G227" s="222" t="s">
        <v>194</v>
      </c>
      <c r="H227" s="223">
        <v>136.512</v>
      </c>
      <c r="I227" s="224"/>
      <c r="J227" s="225">
        <f>ROUND(I227*H227,2)</f>
        <v>0</v>
      </c>
      <c r="K227" s="221" t="s">
        <v>143</v>
      </c>
      <c r="L227" s="45"/>
      <c r="M227" s="226" t="s">
        <v>19</v>
      </c>
      <c r="N227" s="227" t="s">
        <v>43</v>
      </c>
      <c r="O227" s="85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138</v>
      </c>
      <c r="AT227" s="230" t="s">
        <v>134</v>
      </c>
      <c r="AU227" s="230" t="s">
        <v>82</v>
      </c>
      <c r="AY227" s="18" t="s">
        <v>132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80</v>
      </c>
      <c r="BK227" s="231">
        <f>ROUND(I227*H227,2)</f>
        <v>0</v>
      </c>
      <c r="BL227" s="18" t="s">
        <v>138</v>
      </c>
      <c r="BM227" s="230" t="s">
        <v>1176</v>
      </c>
    </row>
    <row r="228" s="2" customFormat="1">
      <c r="A228" s="39"/>
      <c r="B228" s="40"/>
      <c r="C228" s="41"/>
      <c r="D228" s="232" t="s">
        <v>145</v>
      </c>
      <c r="E228" s="41"/>
      <c r="F228" s="233" t="s">
        <v>451</v>
      </c>
      <c r="G228" s="41"/>
      <c r="H228" s="41"/>
      <c r="I228" s="137"/>
      <c r="J228" s="41"/>
      <c r="K228" s="41"/>
      <c r="L228" s="45"/>
      <c r="M228" s="234"/>
      <c r="N228" s="235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145</v>
      </c>
      <c r="AU228" s="18" t="s">
        <v>82</v>
      </c>
    </row>
    <row r="229" s="14" customFormat="1">
      <c r="A229" s="14"/>
      <c r="B229" s="246"/>
      <c r="C229" s="247"/>
      <c r="D229" s="232" t="s">
        <v>147</v>
      </c>
      <c r="E229" s="247"/>
      <c r="F229" s="249" t="s">
        <v>1177</v>
      </c>
      <c r="G229" s="247"/>
      <c r="H229" s="250">
        <v>136.512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6" t="s">
        <v>147</v>
      </c>
      <c r="AU229" s="256" t="s">
        <v>82</v>
      </c>
      <c r="AV229" s="14" t="s">
        <v>82</v>
      </c>
      <c r="AW229" s="14" t="s">
        <v>4</v>
      </c>
      <c r="AX229" s="14" t="s">
        <v>80</v>
      </c>
      <c r="AY229" s="256" t="s">
        <v>132</v>
      </c>
    </row>
    <row r="230" s="2" customFormat="1" ht="16.5" customHeight="1">
      <c r="A230" s="39"/>
      <c r="B230" s="40"/>
      <c r="C230" s="219" t="s">
        <v>328</v>
      </c>
      <c r="D230" s="219" t="s">
        <v>134</v>
      </c>
      <c r="E230" s="220" t="s">
        <v>454</v>
      </c>
      <c r="F230" s="221" t="s">
        <v>455</v>
      </c>
      <c r="G230" s="222" t="s">
        <v>194</v>
      </c>
      <c r="H230" s="223">
        <v>68.256</v>
      </c>
      <c r="I230" s="224"/>
      <c r="J230" s="225">
        <f>ROUND(I230*H230,2)</f>
        <v>0</v>
      </c>
      <c r="K230" s="221" t="s">
        <v>19</v>
      </c>
      <c r="L230" s="45"/>
      <c r="M230" s="226" t="s">
        <v>19</v>
      </c>
      <c r="N230" s="227" t="s">
        <v>43</v>
      </c>
      <c r="O230" s="85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138</v>
      </c>
      <c r="AT230" s="230" t="s">
        <v>134</v>
      </c>
      <c r="AU230" s="230" t="s">
        <v>82</v>
      </c>
      <c r="AY230" s="18" t="s">
        <v>132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80</v>
      </c>
      <c r="BK230" s="231">
        <f>ROUND(I230*H230,2)</f>
        <v>0</v>
      </c>
      <c r="BL230" s="18" t="s">
        <v>138</v>
      </c>
      <c r="BM230" s="230" t="s">
        <v>1178</v>
      </c>
    </row>
    <row r="231" s="2" customFormat="1">
      <c r="A231" s="39"/>
      <c r="B231" s="40"/>
      <c r="C231" s="41"/>
      <c r="D231" s="232" t="s">
        <v>145</v>
      </c>
      <c r="E231" s="41"/>
      <c r="F231" s="233" t="s">
        <v>457</v>
      </c>
      <c r="G231" s="41"/>
      <c r="H231" s="41"/>
      <c r="I231" s="137"/>
      <c r="J231" s="41"/>
      <c r="K231" s="41"/>
      <c r="L231" s="45"/>
      <c r="M231" s="234"/>
      <c r="N231" s="235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145</v>
      </c>
      <c r="AU231" s="18" t="s">
        <v>82</v>
      </c>
    </row>
    <row r="232" s="12" customFormat="1" ht="22.8" customHeight="1">
      <c r="A232" s="12"/>
      <c r="B232" s="203"/>
      <c r="C232" s="204"/>
      <c r="D232" s="205" t="s">
        <v>71</v>
      </c>
      <c r="E232" s="217" t="s">
        <v>458</v>
      </c>
      <c r="F232" s="217" t="s">
        <v>459</v>
      </c>
      <c r="G232" s="204"/>
      <c r="H232" s="204"/>
      <c r="I232" s="207"/>
      <c r="J232" s="218">
        <f>BK232</f>
        <v>0</v>
      </c>
      <c r="K232" s="204"/>
      <c r="L232" s="209"/>
      <c r="M232" s="210"/>
      <c r="N232" s="211"/>
      <c r="O232" s="211"/>
      <c r="P232" s="212">
        <f>SUM(P233:P234)</f>
        <v>0</v>
      </c>
      <c r="Q232" s="211"/>
      <c r="R232" s="212">
        <f>SUM(R233:R234)</f>
        <v>0</v>
      </c>
      <c r="S232" s="211"/>
      <c r="T232" s="213">
        <f>SUM(T233:T234)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4" t="s">
        <v>80</v>
      </c>
      <c r="AT232" s="215" t="s">
        <v>71</v>
      </c>
      <c r="AU232" s="215" t="s">
        <v>80</v>
      </c>
      <c r="AY232" s="214" t="s">
        <v>132</v>
      </c>
      <c r="BK232" s="216">
        <f>SUM(BK233:BK234)</f>
        <v>0</v>
      </c>
    </row>
    <row r="233" s="2" customFormat="1" ht="16.5" customHeight="1">
      <c r="A233" s="39"/>
      <c r="B233" s="40"/>
      <c r="C233" s="219" t="s">
        <v>335</v>
      </c>
      <c r="D233" s="219" t="s">
        <v>134</v>
      </c>
      <c r="E233" s="220" t="s">
        <v>461</v>
      </c>
      <c r="F233" s="221" t="s">
        <v>462</v>
      </c>
      <c r="G233" s="222" t="s">
        <v>194</v>
      </c>
      <c r="H233" s="223">
        <v>69.691000000000002</v>
      </c>
      <c r="I233" s="224"/>
      <c r="J233" s="225">
        <f>ROUND(I233*H233,2)</f>
        <v>0</v>
      </c>
      <c r="K233" s="221" t="s">
        <v>143</v>
      </c>
      <c r="L233" s="45"/>
      <c r="M233" s="226" t="s">
        <v>19</v>
      </c>
      <c r="N233" s="227" t="s">
        <v>43</v>
      </c>
      <c r="O233" s="85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0" t="s">
        <v>138</v>
      </c>
      <c r="AT233" s="230" t="s">
        <v>134</v>
      </c>
      <c r="AU233" s="230" t="s">
        <v>82</v>
      </c>
      <c r="AY233" s="18" t="s">
        <v>132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8" t="s">
        <v>80</v>
      </c>
      <c r="BK233" s="231">
        <f>ROUND(I233*H233,2)</f>
        <v>0</v>
      </c>
      <c r="BL233" s="18" t="s">
        <v>138</v>
      </c>
      <c r="BM233" s="230" t="s">
        <v>1179</v>
      </c>
    </row>
    <row r="234" s="2" customFormat="1">
      <c r="A234" s="39"/>
      <c r="B234" s="40"/>
      <c r="C234" s="41"/>
      <c r="D234" s="232" t="s">
        <v>145</v>
      </c>
      <c r="E234" s="41"/>
      <c r="F234" s="233" t="s">
        <v>464</v>
      </c>
      <c r="G234" s="41"/>
      <c r="H234" s="41"/>
      <c r="I234" s="137"/>
      <c r="J234" s="41"/>
      <c r="K234" s="41"/>
      <c r="L234" s="45"/>
      <c r="M234" s="234"/>
      <c r="N234" s="235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145</v>
      </c>
      <c r="AU234" s="18" t="s">
        <v>82</v>
      </c>
    </row>
    <row r="235" s="12" customFormat="1" ht="22.8" customHeight="1">
      <c r="A235" s="12"/>
      <c r="B235" s="203"/>
      <c r="C235" s="204"/>
      <c r="D235" s="205" t="s">
        <v>71</v>
      </c>
      <c r="E235" s="217" t="s">
        <v>465</v>
      </c>
      <c r="F235" s="217" t="s">
        <v>466</v>
      </c>
      <c r="G235" s="204"/>
      <c r="H235" s="204"/>
      <c r="I235" s="207"/>
      <c r="J235" s="218">
        <f>BK235</f>
        <v>0</v>
      </c>
      <c r="K235" s="204"/>
      <c r="L235" s="209"/>
      <c r="M235" s="210"/>
      <c r="N235" s="211"/>
      <c r="O235" s="211"/>
      <c r="P235" s="212">
        <f>SUM(P236:P251)</f>
        <v>0</v>
      </c>
      <c r="Q235" s="211"/>
      <c r="R235" s="212">
        <f>SUM(R236:R251)</f>
        <v>0</v>
      </c>
      <c r="S235" s="211"/>
      <c r="T235" s="213">
        <f>SUM(T236:T251)</f>
        <v>3.4050000000000002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4" t="s">
        <v>80</v>
      </c>
      <c r="AT235" s="215" t="s">
        <v>71</v>
      </c>
      <c r="AU235" s="215" t="s">
        <v>80</v>
      </c>
      <c r="AY235" s="214" t="s">
        <v>132</v>
      </c>
      <c r="BK235" s="216">
        <f>SUM(BK236:BK251)</f>
        <v>0</v>
      </c>
    </row>
    <row r="236" s="2" customFormat="1" ht="16.5" customHeight="1">
      <c r="A236" s="39"/>
      <c r="B236" s="40"/>
      <c r="C236" s="219" t="s">
        <v>341</v>
      </c>
      <c r="D236" s="219" t="s">
        <v>134</v>
      </c>
      <c r="E236" s="220" t="s">
        <v>504</v>
      </c>
      <c r="F236" s="221" t="s">
        <v>505</v>
      </c>
      <c r="G236" s="222" t="s">
        <v>201</v>
      </c>
      <c r="H236" s="223">
        <v>11</v>
      </c>
      <c r="I236" s="224"/>
      <c r="J236" s="225">
        <f>ROUND(I236*H236,2)</f>
        <v>0</v>
      </c>
      <c r="K236" s="221" t="s">
        <v>143</v>
      </c>
      <c r="L236" s="45"/>
      <c r="M236" s="226" t="s">
        <v>19</v>
      </c>
      <c r="N236" s="227" t="s">
        <v>43</v>
      </c>
      <c r="O236" s="85"/>
      <c r="P236" s="228">
        <f>O236*H236</f>
        <v>0</v>
      </c>
      <c r="Q236" s="228">
        <v>0</v>
      </c>
      <c r="R236" s="228">
        <f>Q236*H236</f>
        <v>0</v>
      </c>
      <c r="S236" s="228">
        <v>0.255</v>
      </c>
      <c r="T236" s="229">
        <f>S236*H236</f>
        <v>2.8050000000000002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138</v>
      </c>
      <c r="AT236" s="230" t="s">
        <v>134</v>
      </c>
      <c r="AU236" s="230" t="s">
        <v>82</v>
      </c>
      <c r="AY236" s="18" t="s">
        <v>132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80</v>
      </c>
      <c r="BK236" s="231">
        <f>ROUND(I236*H236,2)</f>
        <v>0</v>
      </c>
      <c r="BL236" s="18" t="s">
        <v>138</v>
      </c>
      <c r="BM236" s="230" t="s">
        <v>506</v>
      </c>
    </row>
    <row r="237" s="2" customFormat="1">
      <c r="A237" s="39"/>
      <c r="B237" s="40"/>
      <c r="C237" s="41"/>
      <c r="D237" s="232" t="s">
        <v>145</v>
      </c>
      <c r="E237" s="41"/>
      <c r="F237" s="233" t="s">
        <v>507</v>
      </c>
      <c r="G237" s="41"/>
      <c r="H237" s="41"/>
      <c r="I237" s="137"/>
      <c r="J237" s="41"/>
      <c r="K237" s="41"/>
      <c r="L237" s="45"/>
      <c r="M237" s="234"/>
      <c r="N237" s="235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145</v>
      </c>
      <c r="AU237" s="18" t="s">
        <v>82</v>
      </c>
    </row>
    <row r="238" s="14" customFormat="1">
      <c r="A238" s="14"/>
      <c r="B238" s="246"/>
      <c r="C238" s="247"/>
      <c r="D238" s="232" t="s">
        <v>147</v>
      </c>
      <c r="E238" s="248" t="s">
        <v>19</v>
      </c>
      <c r="F238" s="249" t="s">
        <v>1180</v>
      </c>
      <c r="G238" s="247"/>
      <c r="H238" s="250">
        <v>11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6" t="s">
        <v>147</v>
      </c>
      <c r="AU238" s="256" t="s">
        <v>82</v>
      </c>
      <c r="AV238" s="14" t="s">
        <v>82</v>
      </c>
      <c r="AW238" s="14" t="s">
        <v>33</v>
      </c>
      <c r="AX238" s="14" t="s">
        <v>80</v>
      </c>
      <c r="AY238" s="256" t="s">
        <v>132</v>
      </c>
    </row>
    <row r="239" s="2" customFormat="1" ht="16.5" customHeight="1">
      <c r="A239" s="39"/>
      <c r="B239" s="40"/>
      <c r="C239" s="219" t="s">
        <v>344</v>
      </c>
      <c r="D239" s="219" t="s">
        <v>134</v>
      </c>
      <c r="E239" s="220" t="s">
        <v>499</v>
      </c>
      <c r="F239" s="221" t="s">
        <v>500</v>
      </c>
      <c r="G239" s="222" t="s">
        <v>352</v>
      </c>
      <c r="H239" s="223">
        <v>15</v>
      </c>
      <c r="I239" s="224"/>
      <c r="J239" s="225">
        <f>ROUND(I239*H239,2)</f>
        <v>0</v>
      </c>
      <c r="K239" s="221" t="s">
        <v>143</v>
      </c>
      <c r="L239" s="45"/>
      <c r="M239" s="226" t="s">
        <v>19</v>
      </c>
      <c r="N239" s="227" t="s">
        <v>43</v>
      </c>
      <c r="O239" s="85"/>
      <c r="P239" s="228">
        <f>O239*H239</f>
        <v>0</v>
      </c>
      <c r="Q239" s="228">
        <v>0</v>
      </c>
      <c r="R239" s="228">
        <f>Q239*H239</f>
        <v>0</v>
      </c>
      <c r="S239" s="228">
        <v>0.040000000000000001</v>
      </c>
      <c r="T239" s="229">
        <f>S239*H239</f>
        <v>0.59999999999999998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138</v>
      </c>
      <c r="AT239" s="230" t="s">
        <v>134</v>
      </c>
      <c r="AU239" s="230" t="s">
        <v>82</v>
      </c>
      <c r="AY239" s="18" t="s">
        <v>132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80</v>
      </c>
      <c r="BK239" s="231">
        <f>ROUND(I239*H239,2)</f>
        <v>0</v>
      </c>
      <c r="BL239" s="18" t="s">
        <v>138</v>
      </c>
      <c r="BM239" s="230" t="s">
        <v>501</v>
      </c>
    </row>
    <row r="240" s="2" customFormat="1">
      <c r="A240" s="39"/>
      <c r="B240" s="40"/>
      <c r="C240" s="41"/>
      <c r="D240" s="232" t="s">
        <v>145</v>
      </c>
      <c r="E240" s="41"/>
      <c r="F240" s="233" t="s">
        <v>502</v>
      </c>
      <c r="G240" s="41"/>
      <c r="H240" s="41"/>
      <c r="I240" s="137"/>
      <c r="J240" s="41"/>
      <c r="K240" s="41"/>
      <c r="L240" s="45"/>
      <c r="M240" s="234"/>
      <c r="N240" s="235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145</v>
      </c>
      <c r="AU240" s="18" t="s">
        <v>82</v>
      </c>
    </row>
    <row r="241" s="2" customFormat="1" ht="16.5" customHeight="1">
      <c r="A241" s="39"/>
      <c r="B241" s="40"/>
      <c r="C241" s="219" t="s">
        <v>349</v>
      </c>
      <c r="D241" s="219" t="s">
        <v>134</v>
      </c>
      <c r="E241" s="220" t="s">
        <v>522</v>
      </c>
      <c r="F241" s="221" t="s">
        <v>523</v>
      </c>
      <c r="G241" s="222" t="s">
        <v>194</v>
      </c>
      <c r="H241" s="223">
        <v>3.4049999999999998</v>
      </c>
      <c r="I241" s="224"/>
      <c r="J241" s="225">
        <f>ROUND(I241*H241,2)</f>
        <v>0</v>
      </c>
      <c r="K241" s="221" t="s">
        <v>143</v>
      </c>
      <c r="L241" s="45"/>
      <c r="M241" s="226" t="s">
        <v>19</v>
      </c>
      <c r="N241" s="227" t="s">
        <v>43</v>
      </c>
      <c r="O241" s="85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0" t="s">
        <v>138</v>
      </c>
      <c r="AT241" s="230" t="s">
        <v>134</v>
      </c>
      <c r="AU241" s="230" t="s">
        <v>82</v>
      </c>
      <c r="AY241" s="18" t="s">
        <v>132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8" t="s">
        <v>80</v>
      </c>
      <c r="BK241" s="231">
        <f>ROUND(I241*H241,2)</f>
        <v>0</v>
      </c>
      <c r="BL241" s="18" t="s">
        <v>138</v>
      </c>
      <c r="BM241" s="230" t="s">
        <v>1181</v>
      </c>
    </row>
    <row r="242" s="2" customFormat="1">
      <c r="A242" s="39"/>
      <c r="B242" s="40"/>
      <c r="C242" s="41"/>
      <c r="D242" s="232" t="s">
        <v>145</v>
      </c>
      <c r="E242" s="41"/>
      <c r="F242" s="233" t="s">
        <v>525</v>
      </c>
      <c r="G242" s="41"/>
      <c r="H242" s="41"/>
      <c r="I242" s="137"/>
      <c r="J242" s="41"/>
      <c r="K242" s="41"/>
      <c r="L242" s="45"/>
      <c r="M242" s="234"/>
      <c r="N242" s="235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145</v>
      </c>
      <c r="AU242" s="18" t="s">
        <v>82</v>
      </c>
    </row>
    <row r="243" s="14" customFormat="1">
      <c r="A243" s="14"/>
      <c r="B243" s="246"/>
      <c r="C243" s="247"/>
      <c r="D243" s="232" t="s">
        <v>147</v>
      </c>
      <c r="E243" s="248" t="s">
        <v>19</v>
      </c>
      <c r="F243" s="249" t="s">
        <v>1182</v>
      </c>
      <c r="G243" s="247"/>
      <c r="H243" s="250">
        <v>3.4049999999999998</v>
      </c>
      <c r="I243" s="251"/>
      <c r="J243" s="247"/>
      <c r="K243" s="247"/>
      <c r="L243" s="252"/>
      <c r="M243" s="253"/>
      <c r="N243" s="254"/>
      <c r="O243" s="254"/>
      <c r="P243" s="254"/>
      <c r="Q243" s="254"/>
      <c r="R243" s="254"/>
      <c r="S243" s="254"/>
      <c r="T243" s="25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6" t="s">
        <v>147</v>
      </c>
      <c r="AU243" s="256" t="s">
        <v>82</v>
      </c>
      <c r="AV243" s="14" t="s">
        <v>82</v>
      </c>
      <c r="AW243" s="14" t="s">
        <v>33</v>
      </c>
      <c r="AX243" s="14" t="s">
        <v>80</v>
      </c>
      <c r="AY243" s="256" t="s">
        <v>132</v>
      </c>
    </row>
    <row r="244" s="2" customFormat="1" ht="16.5" customHeight="1">
      <c r="A244" s="39"/>
      <c r="B244" s="40"/>
      <c r="C244" s="219" t="s">
        <v>355</v>
      </c>
      <c r="D244" s="219" t="s">
        <v>134</v>
      </c>
      <c r="E244" s="220" t="s">
        <v>528</v>
      </c>
      <c r="F244" s="221" t="s">
        <v>529</v>
      </c>
      <c r="G244" s="222" t="s">
        <v>194</v>
      </c>
      <c r="H244" s="223">
        <v>6.8099999999999996</v>
      </c>
      <c r="I244" s="224"/>
      <c r="J244" s="225">
        <f>ROUND(I244*H244,2)</f>
        <v>0</v>
      </c>
      <c r="K244" s="221" t="s">
        <v>143</v>
      </c>
      <c r="L244" s="45"/>
      <c r="M244" s="226" t="s">
        <v>19</v>
      </c>
      <c r="N244" s="227" t="s">
        <v>43</v>
      </c>
      <c r="O244" s="85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138</v>
      </c>
      <c r="AT244" s="230" t="s">
        <v>134</v>
      </c>
      <c r="AU244" s="230" t="s">
        <v>82</v>
      </c>
      <c r="AY244" s="18" t="s">
        <v>132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8" t="s">
        <v>80</v>
      </c>
      <c r="BK244" s="231">
        <f>ROUND(I244*H244,2)</f>
        <v>0</v>
      </c>
      <c r="BL244" s="18" t="s">
        <v>138</v>
      </c>
      <c r="BM244" s="230" t="s">
        <v>1183</v>
      </c>
    </row>
    <row r="245" s="2" customFormat="1">
      <c r="A245" s="39"/>
      <c r="B245" s="40"/>
      <c r="C245" s="41"/>
      <c r="D245" s="232" t="s">
        <v>145</v>
      </c>
      <c r="E245" s="41"/>
      <c r="F245" s="233" t="s">
        <v>519</v>
      </c>
      <c r="G245" s="41"/>
      <c r="H245" s="41"/>
      <c r="I245" s="137"/>
      <c r="J245" s="41"/>
      <c r="K245" s="41"/>
      <c r="L245" s="45"/>
      <c r="M245" s="234"/>
      <c r="N245" s="235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145</v>
      </c>
      <c r="AU245" s="18" t="s">
        <v>82</v>
      </c>
    </row>
    <row r="246" s="14" customFormat="1">
      <c r="A246" s="14"/>
      <c r="B246" s="246"/>
      <c r="C246" s="247"/>
      <c r="D246" s="232" t="s">
        <v>147</v>
      </c>
      <c r="E246" s="248" t="s">
        <v>19</v>
      </c>
      <c r="F246" s="249" t="s">
        <v>1184</v>
      </c>
      <c r="G246" s="247"/>
      <c r="H246" s="250">
        <v>6.8099999999999996</v>
      </c>
      <c r="I246" s="251"/>
      <c r="J246" s="247"/>
      <c r="K246" s="247"/>
      <c r="L246" s="252"/>
      <c r="M246" s="253"/>
      <c r="N246" s="254"/>
      <c r="O246" s="254"/>
      <c r="P246" s="254"/>
      <c r="Q246" s="254"/>
      <c r="R246" s="254"/>
      <c r="S246" s="254"/>
      <c r="T246" s="255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6" t="s">
        <v>147</v>
      </c>
      <c r="AU246" s="256" t="s">
        <v>82</v>
      </c>
      <c r="AV246" s="14" t="s">
        <v>82</v>
      </c>
      <c r="AW246" s="14" t="s">
        <v>33</v>
      </c>
      <c r="AX246" s="14" t="s">
        <v>80</v>
      </c>
      <c r="AY246" s="256" t="s">
        <v>132</v>
      </c>
    </row>
    <row r="247" s="2" customFormat="1" ht="16.5" customHeight="1">
      <c r="A247" s="39"/>
      <c r="B247" s="40"/>
      <c r="C247" s="219" t="s">
        <v>360</v>
      </c>
      <c r="D247" s="219" t="s">
        <v>134</v>
      </c>
      <c r="E247" s="220" t="s">
        <v>533</v>
      </c>
      <c r="F247" s="221" t="s">
        <v>534</v>
      </c>
      <c r="G247" s="222" t="s">
        <v>194</v>
      </c>
      <c r="H247" s="223">
        <v>3.4049999999999998</v>
      </c>
      <c r="I247" s="224"/>
      <c r="J247" s="225">
        <f>ROUND(I247*H247,2)</f>
        <v>0</v>
      </c>
      <c r="K247" s="221" t="s">
        <v>143</v>
      </c>
      <c r="L247" s="45"/>
      <c r="M247" s="226" t="s">
        <v>19</v>
      </c>
      <c r="N247" s="227" t="s">
        <v>43</v>
      </c>
      <c r="O247" s="85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138</v>
      </c>
      <c r="AT247" s="230" t="s">
        <v>134</v>
      </c>
      <c r="AU247" s="230" t="s">
        <v>82</v>
      </c>
      <c r="AY247" s="18" t="s">
        <v>132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80</v>
      </c>
      <c r="BK247" s="231">
        <f>ROUND(I247*H247,2)</f>
        <v>0</v>
      </c>
      <c r="BL247" s="18" t="s">
        <v>138</v>
      </c>
      <c r="BM247" s="230" t="s">
        <v>1185</v>
      </c>
    </row>
    <row r="248" s="2" customFormat="1">
      <c r="A248" s="39"/>
      <c r="B248" s="40"/>
      <c r="C248" s="41"/>
      <c r="D248" s="232" t="s">
        <v>145</v>
      </c>
      <c r="E248" s="41"/>
      <c r="F248" s="233" t="s">
        <v>536</v>
      </c>
      <c r="G248" s="41"/>
      <c r="H248" s="41"/>
      <c r="I248" s="137"/>
      <c r="J248" s="41"/>
      <c r="K248" s="41"/>
      <c r="L248" s="45"/>
      <c r="M248" s="234"/>
      <c r="N248" s="235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145</v>
      </c>
      <c r="AU248" s="18" t="s">
        <v>82</v>
      </c>
    </row>
    <row r="249" s="2" customFormat="1" ht="16.5" customHeight="1">
      <c r="A249" s="39"/>
      <c r="B249" s="40"/>
      <c r="C249" s="219" t="s">
        <v>366</v>
      </c>
      <c r="D249" s="219" t="s">
        <v>134</v>
      </c>
      <c r="E249" s="220" t="s">
        <v>542</v>
      </c>
      <c r="F249" s="221" t="s">
        <v>543</v>
      </c>
      <c r="G249" s="222" t="s">
        <v>194</v>
      </c>
      <c r="H249" s="223">
        <v>3.4049999999999998</v>
      </c>
      <c r="I249" s="224"/>
      <c r="J249" s="225">
        <f>ROUND(I249*H249,2)</f>
        <v>0</v>
      </c>
      <c r="K249" s="221" t="s">
        <v>143</v>
      </c>
      <c r="L249" s="45"/>
      <c r="M249" s="226" t="s">
        <v>19</v>
      </c>
      <c r="N249" s="227" t="s">
        <v>43</v>
      </c>
      <c r="O249" s="85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138</v>
      </c>
      <c r="AT249" s="230" t="s">
        <v>134</v>
      </c>
      <c r="AU249" s="230" t="s">
        <v>82</v>
      </c>
      <c r="AY249" s="18" t="s">
        <v>132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80</v>
      </c>
      <c r="BK249" s="231">
        <f>ROUND(I249*H249,2)</f>
        <v>0</v>
      </c>
      <c r="BL249" s="18" t="s">
        <v>138</v>
      </c>
      <c r="BM249" s="230" t="s">
        <v>1186</v>
      </c>
    </row>
    <row r="250" s="2" customFormat="1">
      <c r="A250" s="39"/>
      <c r="B250" s="40"/>
      <c r="C250" s="41"/>
      <c r="D250" s="232" t="s">
        <v>145</v>
      </c>
      <c r="E250" s="41"/>
      <c r="F250" s="233" t="s">
        <v>545</v>
      </c>
      <c r="G250" s="41"/>
      <c r="H250" s="41"/>
      <c r="I250" s="137"/>
      <c r="J250" s="41"/>
      <c r="K250" s="41"/>
      <c r="L250" s="45"/>
      <c r="M250" s="234"/>
      <c r="N250" s="235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145</v>
      </c>
      <c r="AU250" s="18" t="s">
        <v>82</v>
      </c>
    </row>
    <row r="251" s="14" customFormat="1">
      <c r="A251" s="14"/>
      <c r="B251" s="246"/>
      <c r="C251" s="247"/>
      <c r="D251" s="232" t="s">
        <v>147</v>
      </c>
      <c r="E251" s="248" t="s">
        <v>19</v>
      </c>
      <c r="F251" s="249" t="s">
        <v>1182</v>
      </c>
      <c r="G251" s="247"/>
      <c r="H251" s="250">
        <v>3.4049999999999998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6" t="s">
        <v>147</v>
      </c>
      <c r="AU251" s="256" t="s">
        <v>82</v>
      </c>
      <c r="AV251" s="14" t="s">
        <v>82</v>
      </c>
      <c r="AW251" s="14" t="s">
        <v>33</v>
      </c>
      <c r="AX251" s="14" t="s">
        <v>80</v>
      </c>
      <c r="AY251" s="256" t="s">
        <v>132</v>
      </c>
    </row>
    <row r="252" s="12" customFormat="1" ht="22.8" customHeight="1">
      <c r="A252" s="12"/>
      <c r="B252" s="203"/>
      <c r="C252" s="204"/>
      <c r="D252" s="205" t="s">
        <v>71</v>
      </c>
      <c r="E252" s="217" t="s">
        <v>134</v>
      </c>
      <c r="F252" s="217" t="s">
        <v>737</v>
      </c>
      <c r="G252" s="204"/>
      <c r="H252" s="204"/>
      <c r="I252" s="207"/>
      <c r="J252" s="218">
        <f>BK252</f>
        <v>0</v>
      </c>
      <c r="K252" s="204"/>
      <c r="L252" s="209"/>
      <c r="M252" s="210"/>
      <c r="N252" s="211"/>
      <c r="O252" s="211"/>
      <c r="P252" s="212">
        <f>SUM(P253:P277)</f>
        <v>0</v>
      </c>
      <c r="Q252" s="211"/>
      <c r="R252" s="212">
        <f>SUM(R253:R277)</f>
        <v>4.4471999999999996</v>
      </c>
      <c r="S252" s="211"/>
      <c r="T252" s="213">
        <f>SUM(T253:T277)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4" t="s">
        <v>80</v>
      </c>
      <c r="AT252" s="215" t="s">
        <v>71</v>
      </c>
      <c r="AU252" s="215" t="s">
        <v>80</v>
      </c>
      <c r="AY252" s="214" t="s">
        <v>132</v>
      </c>
      <c r="BK252" s="216">
        <f>SUM(BK253:BK277)</f>
        <v>0</v>
      </c>
    </row>
    <row r="253" s="2" customFormat="1" ht="16.5" customHeight="1">
      <c r="A253" s="39"/>
      <c r="B253" s="40"/>
      <c r="C253" s="219" t="s">
        <v>371</v>
      </c>
      <c r="D253" s="219" t="s">
        <v>134</v>
      </c>
      <c r="E253" s="220" t="s">
        <v>560</v>
      </c>
      <c r="F253" s="221" t="s">
        <v>561</v>
      </c>
      <c r="G253" s="222" t="s">
        <v>201</v>
      </c>
      <c r="H253" s="223">
        <v>11</v>
      </c>
      <c r="I253" s="224"/>
      <c r="J253" s="225">
        <f>ROUND(I253*H253,2)</f>
        <v>0</v>
      </c>
      <c r="K253" s="221" t="s">
        <v>143</v>
      </c>
      <c r="L253" s="45"/>
      <c r="M253" s="226" t="s">
        <v>19</v>
      </c>
      <c r="N253" s="227" t="s">
        <v>43</v>
      </c>
      <c r="O253" s="85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0" t="s">
        <v>138</v>
      </c>
      <c r="AT253" s="230" t="s">
        <v>134</v>
      </c>
      <c r="AU253" s="230" t="s">
        <v>82</v>
      </c>
      <c r="AY253" s="18" t="s">
        <v>132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8" t="s">
        <v>80</v>
      </c>
      <c r="BK253" s="231">
        <f>ROUND(I253*H253,2)</f>
        <v>0</v>
      </c>
      <c r="BL253" s="18" t="s">
        <v>138</v>
      </c>
      <c r="BM253" s="230" t="s">
        <v>1187</v>
      </c>
    </row>
    <row r="254" s="2" customFormat="1">
      <c r="A254" s="39"/>
      <c r="B254" s="40"/>
      <c r="C254" s="41"/>
      <c r="D254" s="232" t="s">
        <v>145</v>
      </c>
      <c r="E254" s="41"/>
      <c r="F254" s="233" t="s">
        <v>563</v>
      </c>
      <c r="G254" s="41"/>
      <c r="H254" s="41"/>
      <c r="I254" s="137"/>
      <c r="J254" s="41"/>
      <c r="K254" s="41"/>
      <c r="L254" s="45"/>
      <c r="M254" s="234"/>
      <c r="N254" s="235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145</v>
      </c>
      <c r="AU254" s="18" t="s">
        <v>82</v>
      </c>
    </row>
    <row r="255" s="13" customFormat="1">
      <c r="A255" s="13"/>
      <c r="B255" s="236"/>
      <c r="C255" s="237"/>
      <c r="D255" s="232" t="s">
        <v>147</v>
      </c>
      <c r="E255" s="238" t="s">
        <v>19</v>
      </c>
      <c r="F255" s="239" t="s">
        <v>1188</v>
      </c>
      <c r="G255" s="237"/>
      <c r="H255" s="238" t="s">
        <v>19</v>
      </c>
      <c r="I255" s="240"/>
      <c r="J255" s="237"/>
      <c r="K255" s="237"/>
      <c r="L255" s="241"/>
      <c r="M255" s="242"/>
      <c r="N255" s="243"/>
      <c r="O255" s="243"/>
      <c r="P255" s="243"/>
      <c r="Q255" s="243"/>
      <c r="R255" s="243"/>
      <c r="S255" s="243"/>
      <c r="T255" s="24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5" t="s">
        <v>147</v>
      </c>
      <c r="AU255" s="245" t="s">
        <v>82</v>
      </c>
      <c r="AV255" s="13" t="s">
        <v>80</v>
      </c>
      <c r="AW255" s="13" t="s">
        <v>33</v>
      </c>
      <c r="AX255" s="13" t="s">
        <v>72</v>
      </c>
      <c r="AY255" s="245" t="s">
        <v>132</v>
      </c>
    </row>
    <row r="256" s="14" customFormat="1">
      <c r="A256" s="14"/>
      <c r="B256" s="246"/>
      <c r="C256" s="247"/>
      <c r="D256" s="232" t="s">
        <v>147</v>
      </c>
      <c r="E256" s="248" t="s">
        <v>19</v>
      </c>
      <c r="F256" s="249" t="s">
        <v>1189</v>
      </c>
      <c r="G256" s="247"/>
      <c r="H256" s="250">
        <v>11</v>
      </c>
      <c r="I256" s="251"/>
      <c r="J256" s="247"/>
      <c r="K256" s="247"/>
      <c r="L256" s="252"/>
      <c r="M256" s="253"/>
      <c r="N256" s="254"/>
      <c r="O256" s="254"/>
      <c r="P256" s="254"/>
      <c r="Q256" s="254"/>
      <c r="R256" s="254"/>
      <c r="S256" s="254"/>
      <c r="T256" s="25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6" t="s">
        <v>147</v>
      </c>
      <c r="AU256" s="256" t="s">
        <v>82</v>
      </c>
      <c r="AV256" s="14" t="s">
        <v>82</v>
      </c>
      <c r="AW256" s="14" t="s">
        <v>33</v>
      </c>
      <c r="AX256" s="14" t="s">
        <v>80</v>
      </c>
      <c r="AY256" s="256" t="s">
        <v>132</v>
      </c>
    </row>
    <row r="257" s="2" customFormat="1" ht="16.5" customHeight="1">
      <c r="A257" s="39"/>
      <c r="B257" s="40"/>
      <c r="C257" s="219" t="s">
        <v>377</v>
      </c>
      <c r="D257" s="219" t="s">
        <v>134</v>
      </c>
      <c r="E257" s="220" t="s">
        <v>742</v>
      </c>
      <c r="F257" s="221" t="s">
        <v>743</v>
      </c>
      <c r="G257" s="222" t="s">
        <v>201</v>
      </c>
      <c r="H257" s="223">
        <v>11</v>
      </c>
      <c r="I257" s="224"/>
      <c r="J257" s="225">
        <f>ROUND(I257*H257,2)</f>
        <v>0</v>
      </c>
      <c r="K257" s="221" t="s">
        <v>19</v>
      </c>
      <c r="L257" s="45"/>
      <c r="M257" s="226" t="s">
        <v>19</v>
      </c>
      <c r="N257" s="227" t="s">
        <v>43</v>
      </c>
      <c r="O257" s="85"/>
      <c r="P257" s="228">
        <f>O257*H257</f>
        <v>0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0" t="s">
        <v>138</v>
      </c>
      <c r="AT257" s="230" t="s">
        <v>134</v>
      </c>
      <c r="AU257" s="230" t="s">
        <v>82</v>
      </c>
      <c r="AY257" s="18" t="s">
        <v>132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8" t="s">
        <v>80</v>
      </c>
      <c r="BK257" s="231">
        <f>ROUND(I257*H257,2)</f>
        <v>0</v>
      </c>
      <c r="BL257" s="18" t="s">
        <v>138</v>
      </c>
      <c r="BM257" s="230" t="s">
        <v>744</v>
      </c>
    </row>
    <row r="258" s="2" customFormat="1">
      <c r="A258" s="39"/>
      <c r="B258" s="40"/>
      <c r="C258" s="41"/>
      <c r="D258" s="232" t="s">
        <v>145</v>
      </c>
      <c r="E258" s="41"/>
      <c r="F258" s="233" t="s">
        <v>745</v>
      </c>
      <c r="G258" s="41"/>
      <c r="H258" s="41"/>
      <c r="I258" s="137"/>
      <c r="J258" s="41"/>
      <c r="K258" s="41"/>
      <c r="L258" s="45"/>
      <c r="M258" s="234"/>
      <c r="N258" s="235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145</v>
      </c>
      <c r="AU258" s="18" t="s">
        <v>82</v>
      </c>
    </row>
    <row r="259" s="13" customFormat="1">
      <c r="A259" s="13"/>
      <c r="B259" s="236"/>
      <c r="C259" s="237"/>
      <c r="D259" s="232" t="s">
        <v>147</v>
      </c>
      <c r="E259" s="238" t="s">
        <v>19</v>
      </c>
      <c r="F259" s="239" t="s">
        <v>1188</v>
      </c>
      <c r="G259" s="237"/>
      <c r="H259" s="238" t="s">
        <v>19</v>
      </c>
      <c r="I259" s="240"/>
      <c r="J259" s="237"/>
      <c r="K259" s="237"/>
      <c r="L259" s="241"/>
      <c r="M259" s="242"/>
      <c r="N259" s="243"/>
      <c r="O259" s="243"/>
      <c r="P259" s="243"/>
      <c r="Q259" s="243"/>
      <c r="R259" s="243"/>
      <c r="S259" s="243"/>
      <c r="T259" s="24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5" t="s">
        <v>147</v>
      </c>
      <c r="AU259" s="245" t="s">
        <v>82</v>
      </c>
      <c r="AV259" s="13" t="s">
        <v>80</v>
      </c>
      <c r="AW259" s="13" t="s">
        <v>33</v>
      </c>
      <c r="AX259" s="13" t="s">
        <v>72</v>
      </c>
      <c r="AY259" s="245" t="s">
        <v>132</v>
      </c>
    </row>
    <row r="260" s="14" customFormat="1">
      <c r="A260" s="14"/>
      <c r="B260" s="246"/>
      <c r="C260" s="247"/>
      <c r="D260" s="232" t="s">
        <v>147</v>
      </c>
      <c r="E260" s="248" t="s">
        <v>19</v>
      </c>
      <c r="F260" s="249" t="s">
        <v>1189</v>
      </c>
      <c r="G260" s="247"/>
      <c r="H260" s="250">
        <v>11</v>
      </c>
      <c r="I260" s="251"/>
      <c r="J260" s="247"/>
      <c r="K260" s="247"/>
      <c r="L260" s="252"/>
      <c r="M260" s="253"/>
      <c r="N260" s="254"/>
      <c r="O260" s="254"/>
      <c r="P260" s="254"/>
      <c r="Q260" s="254"/>
      <c r="R260" s="254"/>
      <c r="S260" s="254"/>
      <c r="T260" s="255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6" t="s">
        <v>147</v>
      </c>
      <c r="AU260" s="256" t="s">
        <v>82</v>
      </c>
      <c r="AV260" s="14" t="s">
        <v>82</v>
      </c>
      <c r="AW260" s="14" t="s">
        <v>33</v>
      </c>
      <c r="AX260" s="14" t="s">
        <v>80</v>
      </c>
      <c r="AY260" s="256" t="s">
        <v>132</v>
      </c>
    </row>
    <row r="261" s="2" customFormat="1" ht="16.5" customHeight="1">
      <c r="A261" s="39"/>
      <c r="B261" s="40"/>
      <c r="C261" s="219" t="s">
        <v>382</v>
      </c>
      <c r="D261" s="219" t="s">
        <v>134</v>
      </c>
      <c r="E261" s="220" t="s">
        <v>575</v>
      </c>
      <c r="F261" s="221" t="s">
        <v>576</v>
      </c>
      <c r="G261" s="222" t="s">
        <v>201</v>
      </c>
      <c r="H261" s="223">
        <v>11</v>
      </c>
      <c r="I261" s="224"/>
      <c r="J261" s="225">
        <f>ROUND(I261*H261,2)</f>
        <v>0</v>
      </c>
      <c r="K261" s="221" t="s">
        <v>143</v>
      </c>
      <c r="L261" s="45"/>
      <c r="M261" s="226" t="s">
        <v>19</v>
      </c>
      <c r="N261" s="227" t="s">
        <v>43</v>
      </c>
      <c r="O261" s="85"/>
      <c r="P261" s="228">
        <f>O261*H261</f>
        <v>0</v>
      </c>
      <c r="Q261" s="228">
        <v>0</v>
      </c>
      <c r="R261" s="228">
        <f>Q261*H261</f>
        <v>0</v>
      </c>
      <c r="S261" s="228">
        <v>0</v>
      </c>
      <c r="T261" s="22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0" t="s">
        <v>138</v>
      </c>
      <c r="AT261" s="230" t="s">
        <v>134</v>
      </c>
      <c r="AU261" s="230" t="s">
        <v>82</v>
      </c>
      <c r="AY261" s="18" t="s">
        <v>132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8" t="s">
        <v>80</v>
      </c>
      <c r="BK261" s="231">
        <f>ROUND(I261*H261,2)</f>
        <v>0</v>
      </c>
      <c r="BL261" s="18" t="s">
        <v>138</v>
      </c>
      <c r="BM261" s="230" t="s">
        <v>747</v>
      </c>
    </row>
    <row r="262" s="2" customFormat="1">
      <c r="A262" s="39"/>
      <c r="B262" s="40"/>
      <c r="C262" s="41"/>
      <c r="D262" s="232" t="s">
        <v>145</v>
      </c>
      <c r="E262" s="41"/>
      <c r="F262" s="233" t="s">
        <v>578</v>
      </c>
      <c r="G262" s="41"/>
      <c r="H262" s="41"/>
      <c r="I262" s="137"/>
      <c r="J262" s="41"/>
      <c r="K262" s="41"/>
      <c r="L262" s="45"/>
      <c r="M262" s="234"/>
      <c r="N262" s="235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145</v>
      </c>
      <c r="AU262" s="18" t="s">
        <v>82</v>
      </c>
    </row>
    <row r="263" s="13" customFormat="1">
      <c r="A263" s="13"/>
      <c r="B263" s="236"/>
      <c r="C263" s="237"/>
      <c r="D263" s="232" t="s">
        <v>147</v>
      </c>
      <c r="E263" s="238" t="s">
        <v>19</v>
      </c>
      <c r="F263" s="239" t="s">
        <v>1188</v>
      </c>
      <c r="G263" s="237"/>
      <c r="H263" s="238" t="s">
        <v>19</v>
      </c>
      <c r="I263" s="240"/>
      <c r="J263" s="237"/>
      <c r="K263" s="237"/>
      <c r="L263" s="241"/>
      <c r="M263" s="242"/>
      <c r="N263" s="243"/>
      <c r="O263" s="243"/>
      <c r="P263" s="243"/>
      <c r="Q263" s="243"/>
      <c r="R263" s="243"/>
      <c r="S263" s="243"/>
      <c r="T263" s="24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5" t="s">
        <v>147</v>
      </c>
      <c r="AU263" s="245" t="s">
        <v>82</v>
      </c>
      <c r="AV263" s="13" t="s">
        <v>80</v>
      </c>
      <c r="AW263" s="13" t="s">
        <v>33</v>
      </c>
      <c r="AX263" s="13" t="s">
        <v>72</v>
      </c>
      <c r="AY263" s="245" t="s">
        <v>132</v>
      </c>
    </row>
    <row r="264" s="14" customFormat="1">
      <c r="A264" s="14"/>
      <c r="B264" s="246"/>
      <c r="C264" s="247"/>
      <c r="D264" s="232" t="s">
        <v>147</v>
      </c>
      <c r="E264" s="248" t="s">
        <v>19</v>
      </c>
      <c r="F264" s="249" t="s">
        <v>1189</v>
      </c>
      <c r="G264" s="247"/>
      <c r="H264" s="250">
        <v>11</v>
      </c>
      <c r="I264" s="251"/>
      <c r="J264" s="247"/>
      <c r="K264" s="247"/>
      <c r="L264" s="252"/>
      <c r="M264" s="253"/>
      <c r="N264" s="254"/>
      <c r="O264" s="254"/>
      <c r="P264" s="254"/>
      <c r="Q264" s="254"/>
      <c r="R264" s="254"/>
      <c r="S264" s="254"/>
      <c r="T264" s="25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6" t="s">
        <v>147</v>
      </c>
      <c r="AU264" s="256" t="s">
        <v>82</v>
      </c>
      <c r="AV264" s="14" t="s">
        <v>82</v>
      </c>
      <c r="AW264" s="14" t="s">
        <v>33</v>
      </c>
      <c r="AX264" s="14" t="s">
        <v>80</v>
      </c>
      <c r="AY264" s="256" t="s">
        <v>132</v>
      </c>
    </row>
    <row r="265" s="2" customFormat="1" ht="16.5" customHeight="1">
      <c r="A265" s="39"/>
      <c r="B265" s="40"/>
      <c r="C265" s="219" t="s">
        <v>389</v>
      </c>
      <c r="D265" s="219" t="s">
        <v>134</v>
      </c>
      <c r="E265" s="220" t="s">
        <v>1190</v>
      </c>
      <c r="F265" s="221" t="s">
        <v>1191</v>
      </c>
      <c r="G265" s="222" t="s">
        <v>201</v>
      </c>
      <c r="H265" s="223">
        <v>11</v>
      </c>
      <c r="I265" s="224"/>
      <c r="J265" s="225">
        <f>ROUND(I265*H265,2)</f>
        <v>0</v>
      </c>
      <c r="K265" s="221" t="s">
        <v>143</v>
      </c>
      <c r="L265" s="45"/>
      <c r="M265" s="226" t="s">
        <v>19</v>
      </c>
      <c r="N265" s="227" t="s">
        <v>43</v>
      </c>
      <c r="O265" s="85"/>
      <c r="P265" s="228">
        <f>O265*H265</f>
        <v>0</v>
      </c>
      <c r="Q265" s="228">
        <v>0.084250000000000005</v>
      </c>
      <c r="R265" s="228">
        <f>Q265*H265</f>
        <v>0.92675000000000007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138</v>
      </c>
      <c r="AT265" s="230" t="s">
        <v>134</v>
      </c>
      <c r="AU265" s="230" t="s">
        <v>82</v>
      </c>
      <c r="AY265" s="18" t="s">
        <v>132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80</v>
      </c>
      <c r="BK265" s="231">
        <f>ROUND(I265*H265,2)</f>
        <v>0</v>
      </c>
      <c r="BL265" s="18" t="s">
        <v>138</v>
      </c>
      <c r="BM265" s="230" t="s">
        <v>751</v>
      </c>
    </row>
    <row r="266" s="2" customFormat="1">
      <c r="A266" s="39"/>
      <c r="B266" s="40"/>
      <c r="C266" s="41"/>
      <c r="D266" s="232" t="s">
        <v>145</v>
      </c>
      <c r="E266" s="41"/>
      <c r="F266" s="233" t="s">
        <v>1192</v>
      </c>
      <c r="G266" s="41"/>
      <c r="H266" s="41"/>
      <c r="I266" s="137"/>
      <c r="J266" s="41"/>
      <c r="K266" s="41"/>
      <c r="L266" s="45"/>
      <c r="M266" s="234"/>
      <c r="N266" s="235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145</v>
      </c>
      <c r="AU266" s="18" t="s">
        <v>82</v>
      </c>
    </row>
    <row r="267" s="13" customFormat="1">
      <c r="A267" s="13"/>
      <c r="B267" s="236"/>
      <c r="C267" s="237"/>
      <c r="D267" s="232" t="s">
        <v>147</v>
      </c>
      <c r="E267" s="238" t="s">
        <v>19</v>
      </c>
      <c r="F267" s="239" t="s">
        <v>1188</v>
      </c>
      <c r="G267" s="237"/>
      <c r="H267" s="238" t="s">
        <v>19</v>
      </c>
      <c r="I267" s="240"/>
      <c r="J267" s="237"/>
      <c r="K267" s="237"/>
      <c r="L267" s="241"/>
      <c r="M267" s="242"/>
      <c r="N267" s="243"/>
      <c r="O267" s="243"/>
      <c r="P267" s="243"/>
      <c r="Q267" s="243"/>
      <c r="R267" s="243"/>
      <c r="S267" s="243"/>
      <c r="T267" s="24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5" t="s">
        <v>147</v>
      </c>
      <c r="AU267" s="245" t="s">
        <v>82</v>
      </c>
      <c r="AV267" s="13" t="s">
        <v>80</v>
      </c>
      <c r="AW267" s="13" t="s">
        <v>33</v>
      </c>
      <c r="AX267" s="13" t="s">
        <v>72</v>
      </c>
      <c r="AY267" s="245" t="s">
        <v>132</v>
      </c>
    </row>
    <row r="268" s="14" customFormat="1">
      <c r="A268" s="14"/>
      <c r="B268" s="246"/>
      <c r="C268" s="247"/>
      <c r="D268" s="232" t="s">
        <v>147</v>
      </c>
      <c r="E268" s="248" t="s">
        <v>19</v>
      </c>
      <c r="F268" s="249" t="s">
        <v>1189</v>
      </c>
      <c r="G268" s="247"/>
      <c r="H268" s="250">
        <v>11</v>
      </c>
      <c r="I268" s="251"/>
      <c r="J268" s="247"/>
      <c r="K268" s="247"/>
      <c r="L268" s="252"/>
      <c r="M268" s="253"/>
      <c r="N268" s="254"/>
      <c r="O268" s="254"/>
      <c r="P268" s="254"/>
      <c r="Q268" s="254"/>
      <c r="R268" s="254"/>
      <c r="S268" s="254"/>
      <c r="T268" s="255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6" t="s">
        <v>147</v>
      </c>
      <c r="AU268" s="256" t="s">
        <v>82</v>
      </c>
      <c r="AV268" s="14" t="s">
        <v>82</v>
      </c>
      <c r="AW268" s="14" t="s">
        <v>33</v>
      </c>
      <c r="AX268" s="14" t="s">
        <v>80</v>
      </c>
      <c r="AY268" s="256" t="s">
        <v>132</v>
      </c>
    </row>
    <row r="269" s="2" customFormat="1" ht="16.5" customHeight="1">
      <c r="A269" s="39"/>
      <c r="B269" s="40"/>
      <c r="C269" s="268" t="s">
        <v>394</v>
      </c>
      <c r="D269" s="268" t="s">
        <v>207</v>
      </c>
      <c r="E269" s="269" t="s">
        <v>754</v>
      </c>
      <c r="F269" s="270" t="s">
        <v>755</v>
      </c>
      <c r="G269" s="271" t="s">
        <v>201</v>
      </c>
      <c r="H269" s="272">
        <v>11.33</v>
      </c>
      <c r="I269" s="273"/>
      <c r="J269" s="274">
        <f>ROUND(I269*H269,2)</f>
        <v>0</v>
      </c>
      <c r="K269" s="270" t="s">
        <v>19</v>
      </c>
      <c r="L269" s="275"/>
      <c r="M269" s="276" t="s">
        <v>19</v>
      </c>
      <c r="N269" s="277" t="s">
        <v>43</v>
      </c>
      <c r="O269" s="85"/>
      <c r="P269" s="228">
        <f>O269*H269</f>
        <v>0</v>
      </c>
      <c r="Q269" s="228">
        <v>0.14000000000000001</v>
      </c>
      <c r="R269" s="228">
        <f>Q269*H269</f>
        <v>1.5862000000000001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180</v>
      </c>
      <c r="AT269" s="230" t="s">
        <v>207</v>
      </c>
      <c r="AU269" s="230" t="s">
        <v>82</v>
      </c>
      <c r="AY269" s="18" t="s">
        <v>132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80</v>
      </c>
      <c r="BK269" s="231">
        <f>ROUND(I269*H269,2)</f>
        <v>0</v>
      </c>
      <c r="BL269" s="18" t="s">
        <v>138</v>
      </c>
      <c r="BM269" s="230" t="s">
        <v>756</v>
      </c>
    </row>
    <row r="270" s="2" customFormat="1">
      <c r="A270" s="39"/>
      <c r="B270" s="40"/>
      <c r="C270" s="41"/>
      <c r="D270" s="232" t="s">
        <v>145</v>
      </c>
      <c r="E270" s="41"/>
      <c r="F270" s="233" t="s">
        <v>755</v>
      </c>
      <c r="G270" s="41"/>
      <c r="H270" s="41"/>
      <c r="I270" s="137"/>
      <c r="J270" s="41"/>
      <c r="K270" s="41"/>
      <c r="L270" s="45"/>
      <c r="M270" s="234"/>
      <c r="N270" s="235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145</v>
      </c>
      <c r="AU270" s="18" t="s">
        <v>82</v>
      </c>
    </row>
    <row r="271" s="14" customFormat="1">
      <c r="A271" s="14"/>
      <c r="B271" s="246"/>
      <c r="C271" s="247"/>
      <c r="D271" s="232" t="s">
        <v>147</v>
      </c>
      <c r="E271" s="248" t="s">
        <v>19</v>
      </c>
      <c r="F271" s="249" t="s">
        <v>1193</v>
      </c>
      <c r="G271" s="247"/>
      <c r="H271" s="250">
        <v>11.33</v>
      </c>
      <c r="I271" s="251"/>
      <c r="J271" s="247"/>
      <c r="K271" s="247"/>
      <c r="L271" s="252"/>
      <c r="M271" s="253"/>
      <c r="N271" s="254"/>
      <c r="O271" s="254"/>
      <c r="P271" s="254"/>
      <c r="Q271" s="254"/>
      <c r="R271" s="254"/>
      <c r="S271" s="254"/>
      <c r="T271" s="255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6" t="s">
        <v>147</v>
      </c>
      <c r="AU271" s="256" t="s">
        <v>82</v>
      </c>
      <c r="AV271" s="14" t="s">
        <v>82</v>
      </c>
      <c r="AW271" s="14" t="s">
        <v>33</v>
      </c>
      <c r="AX271" s="14" t="s">
        <v>80</v>
      </c>
      <c r="AY271" s="256" t="s">
        <v>132</v>
      </c>
    </row>
    <row r="272" s="2" customFormat="1" ht="16.5" customHeight="1">
      <c r="A272" s="39"/>
      <c r="B272" s="40"/>
      <c r="C272" s="219" t="s">
        <v>397</v>
      </c>
      <c r="D272" s="219" t="s">
        <v>134</v>
      </c>
      <c r="E272" s="220" t="s">
        <v>759</v>
      </c>
      <c r="F272" s="221" t="s">
        <v>760</v>
      </c>
      <c r="G272" s="222" t="s">
        <v>352</v>
      </c>
      <c r="H272" s="223">
        <v>15</v>
      </c>
      <c r="I272" s="224"/>
      <c r="J272" s="225">
        <f>ROUND(I272*H272,2)</f>
        <v>0</v>
      </c>
      <c r="K272" s="221" t="s">
        <v>143</v>
      </c>
      <c r="L272" s="45"/>
      <c r="M272" s="226" t="s">
        <v>19</v>
      </c>
      <c r="N272" s="227" t="s">
        <v>43</v>
      </c>
      <c r="O272" s="85"/>
      <c r="P272" s="228">
        <f>O272*H272</f>
        <v>0</v>
      </c>
      <c r="Q272" s="228">
        <v>0.10095</v>
      </c>
      <c r="R272" s="228">
        <f>Q272*H272</f>
        <v>1.5142499999999999</v>
      </c>
      <c r="S272" s="228">
        <v>0</v>
      </c>
      <c r="T272" s="22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0" t="s">
        <v>138</v>
      </c>
      <c r="AT272" s="230" t="s">
        <v>134</v>
      </c>
      <c r="AU272" s="230" t="s">
        <v>82</v>
      </c>
      <c r="AY272" s="18" t="s">
        <v>132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8" t="s">
        <v>80</v>
      </c>
      <c r="BK272" s="231">
        <f>ROUND(I272*H272,2)</f>
        <v>0</v>
      </c>
      <c r="BL272" s="18" t="s">
        <v>138</v>
      </c>
      <c r="BM272" s="230" t="s">
        <v>761</v>
      </c>
    </row>
    <row r="273" s="2" customFormat="1">
      <c r="A273" s="39"/>
      <c r="B273" s="40"/>
      <c r="C273" s="41"/>
      <c r="D273" s="232" t="s">
        <v>145</v>
      </c>
      <c r="E273" s="41"/>
      <c r="F273" s="233" t="s">
        <v>762</v>
      </c>
      <c r="G273" s="41"/>
      <c r="H273" s="41"/>
      <c r="I273" s="137"/>
      <c r="J273" s="41"/>
      <c r="K273" s="41"/>
      <c r="L273" s="45"/>
      <c r="M273" s="234"/>
      <c r="N273" s="235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145</v>
      </c>
      <c r="AU273" s="18" t="s">
        <v>82</v>
      </c>
    </row>
    <row r="274" s="2" customFormat="1" ht="16.5" customHeight="1">
      <c r="A274" s="39"/>
      <c r="B274" s="40"/>
      <c r="C274" s="268" t="s">
        <v>402</v>
      </c>
      <c r="D274" s="268" t="s">
        <v>207</v>
      </c>
      <c r="E274" s="269" t="s">
        <v>765</v>
      </c>
      <c r="F274" s="270" t="s">
        <v>766</v>
      </c>
      <c r="G274" s="271" t="s">
        <v>352</v>
      </c>
      <c r="H274" s="272">
        <v>15</v>
      </c>
      <c r="I274" s="273"/>
      <c r="J274" s="274">
        <f>ROUND(I274*H274,2)</f>
        <v>0</v>
      </c>
      <c r="K274" s="270" t="s">
        <v>143</v>
      </c>
      <c r="L274" s="275"/>
      <c r="M274" s="276" t="s">
        <v>19</v>
      </c>
      <c r="N274" s="277" t="s">
        <v>43</v>
      </c>
      <c r="O274" s="85"/>
      <c r="P274" s="228">
        <f>O274*H274</f>
        <v>0</v>
      </c>
      <c r="Q274" s="228">
        <v>0.028000000000000001</v>
      </c>
      <c r="R274" s="228">
        <f>Q274*H274</f>
        <v>0.41999999999999998</v>
      </c>
      <c r="S274" s="228">
        <v>0</v>
      </c>
      <c r="T274" s="22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0" t="s">
        <v>180</v>
      </c>
      <c r="AT274" s="230" t="s">
        <v>207</v>
      </c>
      <c r="AU274" s="230" t="s">
        <v>82</v>
      </c>
      <c r="AY274" s="18" t="s">
        <v>132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8" t="s">
        <v>80</v>
      </c>
      <c r="BK274" s="231">
        <f>ROUND(I274*H274,2)</f>
        <v>0</v>
      </c>
      <c r="BL274" s="18" t="s">
        <v>138</v>
      </c>
      <c r="BM274" s="230" t="s">
        <v>767</v>
      </c>
    </row>
    <row r="275" s="2" customFormat="1">
      <c r="A275" s="39"/>
      <c r="B275" s="40"/>
      <c r="C275" s="41"/>
      <c r="D275" s="232" t="s">
        <v>145</v>
      </c>
      <c r="E275" s="41"/>
      <c r="F275" s="233" t="s">
        <v>766</v>
      </c>
      <c r="G275" s="41"/>
      <c r="H275" s="41"/>
      <c r="I275" s="137"/>
      <c r="J275" s="41"/>
      <c r="K275" s="41"/>
      <c r="L275" s="45"/>
      <c r="M275" s="234"/>
      <c r="N275" s="235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145</v>
      </c>
      <c r="AU275" s="18" t="s">
        <v>82</v>
      </c>
    </row>
    <row r="276" s="2" customFormat="1" ht="16.5" customHeight="1">
      <c r="A276" s="39"/>
      <c r="B276" s="40"/>
      <c r="C276" s="219" t="s">
        <v>408</v>
      </c>
      <c r="D276" s="219" t="s">
        <v>134</v>
      </c>
      <c r="E276" s="220" t="s">
        <v>778</v>
      </c>
      <c r="F276" s="221" t="s">
        <v>779</v>
      </c>
      <c r="G276" s="222" t="s">
        <v>194</v>
      </c>
      <c r="H276" s="223">
        <v>4.4470000000000001</v>
      </c>
      <c r="I276" s="224"/>
      <c r="J276" s="225">
        <f>ROUND(I276*H276,2)</f>
        <v>0</v>
      </c>
      <c r="K276" s="221" t="s">
        <v>143</v>
      </c>
      <c r="L276" s="45"/>
      <c r="M276" s="226" t="s">
        <v>19</v>
      </c>
      <c r="N276" s="227" t="s">
        <v>43</v>
      </c>
      <c r="O276" s="85"/>
      <c r="P276" s="228">
        <f>O276*H276</f>
        <v>0</v>
      </c>
      <c r="Q276" s="228">
        <v>0</v>
      </c>
      <c r="R276" s="228">
        <f>Q276*H276</f>
        <v>0</v>
      </c>
      <c r="S276" s="228">
        <v>0</v>
      </c>
      <c r="T276" s="22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0" t="s">
        <v>138</v>
      </c>
      <c r="AT276" s="230" t="s">
        <v>134</v>
      </c>
      <c r="AU276" s="230" t="s">
        <v>82</v>
      </c>
      <c r="AY276" s="18" t="s">
        <v>132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8" t="s">
        <v>80</v>
      </c>
      <c r="BK276" s="231">
        <f>ROUND(I276*H276,2)</f>
        <v>0</v>
      </c>
      <c r="BL276" s="18" t="s">
        <v>138</v>
      </c>
      <c r="BM276" s="230" t="s">
        <v>780</v>
      </c>
    </row>
    <row r="277" s="2" customFormat="1">
      <c r="A277" s="39"/>
      <c r="B277" s="40"/>
      <c r="C277" s="41"/>
      <c r="D277" s="232" t="s">
        <v>145</v>
      </c>
      <c r="E277" s="41"/>
      <c r="F277" s="233" t="s">
        <v>781</v>
      </c>
      <c r="G277" s="41"/>
      <c r="H277" s="41"/>
      <c r="I277" s="137"/>
      <c r="J277" s="41"/>
      <c r="K277" s="41"/>
      <c r="L277" s="45"/>
      <c r="M277" s="234"/>
      <c r="N277" s="235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145</v>
      </c>
      <c r="AU277" s="18" t="s">
        <v>82</v>
      </c>
    </row>
    <row r="278" s="12" customFormat="1" ht="25.92" customHeight="1">
      <c r="A278" s="12"/>
      <c r="B278" s="203"/>
      <c r="C278" s="204"/>
      <c r="D278" s="205" t="s">
        <v>71</v>
      </c>
      <c r="E278" s="206" t="s">
        <v>1033</v>
      </c>
      <c r="F278" s="206" t="s">
        <v>1034</v>
      </c>
      <c r="G278" s="204"/>
      <c r="H278" s="204"/>
      <c r="I278" s="207"/>
      <c r="J278" s="208">
        <f>BK278</f>
        <v>0</v>
      </c>
      <c r="K278" s="204"/>
      <c r="L278" s="209"/>
      <c r="M278" s="210"/>
      <c r="N278" s="211"/>
      <c r="O278" s="211"/>
      <c r="P278" s="212">
        <f>P279+P293+P305+P317</f>
        <v>0</v>
      </c>
      <c r="Q278" s="211"/>
      <c r="R278" s="212">
        <f>R279+R293+R305+R317</f>
        <v>2.8953357300000002</v>
      </c>
      <c r="S278" s="211"/>
      <c r="T278" s="213">
        <f>T279+T293+T305+T317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14" t="s">
        <v>82</v>
      </c>
      <c r="AT278" s="215" t="s">
        <v>71</v>
      </c>
      <c r="AU278" s="215" t="s">
        <v>72</v>
      </c>
      <c r="AY278" s="214" t="s">
        <v>132</v>
      </c>
      <c r="BK278" s="216">
        <f>BK279+BK293+BK305+BK317</f>
        <v>0</v>
      </c>
    </row>
    <row r="279" s="12" customFormat="1" ht="22.8" customHeight="1">
      <c r="A279" s="12"/>
      <c r="B279" s="203"/>
      <c r="C279" s="204"/>
      <c r="D279" s="205" t="s">
        <v>71</v>
      </c>
      <c r="E279" s="217" t="s">
        <v>1194</v>
      </c>
      <c r="F279" s="217" t="s">
        <v>1195</v>
      </c>
      <c r="G279" s="204"/>
      <c r="H279" s="204"/>
      <c r="I279" s="207"/>
      <c r="J279" s="218">
        <f>BK279</f>
        <v>0</v>
      </c>
      <c r="K279" s="204"/>
      <c r="L279" s="209"/>
      <c r="M279" s="210"/>
      <c r="N279" s="211"/>
      <c r="O279" s="211"/>
      <c r="P279" s="212">
        <f>SUM(P280:P292)</f>
        <v>0</v>
      </c>
      <c r="Q279" s="211"/>
      <c r="R279" s="212">
        <f>SUM(R280:R292)</f>
        <v>0.84495863000000015</v>
      </c>
      <c r="S279" s="211"/>
      <c r="T279" s="213">
        <f>SUM(T280:T292)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14" t="s">
        <v>82</v>
      </c>
      <c r="AT279" s="215" t="s">
        <v>71</v>
      </c>
      <c r="AU279" s="215" t="s">
        <v>80</v>
      </c>
      <c r="AY279" s="214" t="s">
        <v>132</v>
      </c>
      <c r="BK279" s="216">
        <f>SUM(BK280:BK292)</f>
        <v>0</v>
      </c>
    </row>
    <row r="280" s="2" customFormat="1" ht="16.5" customHeight="1">
      <c r="A280" s="39"/>
      <c r="B280" s="40"/>
      <c r="C280" s="219" t="s">
        <v>414</v>
      </c>
      <c r="D280" s="219" t="s">
        <v>134</v>
      </c>
      <c r="E280" s="220" t="s">
        <v>1196</v>
      </c>
      <c r="F280" s="221" t="s">
        <v>1197</v>
      </c>
      <c r="G280" s="222" t="s">
        <v>201</v>
      </c>
      <c r="H280" s="223">
        <v>29.100000000000001</v>
      </c>
      <c r="I280" s="224"/>
      <c r="J280" s="225">
        <f>ROUND(I280*H280,2)</f>
        <v>0</v>
      </c>
      <c r="K280" s="221" t="s">
        <v>143</v>
      </c>
      <c r="L280" s="45"/>
      <c r="M280" s="226" t="s">
        <v>19</v>
      </c>
      <c r="N280" s="227" t="s">
        <v>43</v>
      </c>
      <c r="O280" s="85"/>
      <c r="P280" s="228">
        <f>O280*H280</f>
        <v>0</v>
      </c>
      <c r="Q280" s="228">
        <v>0.0161</v>
      </c>
      <c r="R280" s="228">
        <f>Q280*H280</f>
        <v>0.46851000000000004</v>
      </c>
      <c r="S280" s="228">
        <v>0</v>
      </c>
      <c r="T280" s="22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227</v>
      </c>
      <c r="AT280" s="230" t="s">
        <v>134</v>
      </c>
      <c r="AU280" s="230" t="s">
        <v>82</v>
      </c>
      <c r="AY280" s="18" t="s">
        <v>132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8" t="s">
        <v>80</v>
      </c>
      <c r="BK280" s="231">
        <f>ROUND(I280*H280,2)</f>
        <v>0</v>
      </c>
      <c r="BL280" s="18" t="s">
        <v>227</v>
      </c>
      <c r="BM280" s="230" t="s">
        <v>1198</v>
      </c>
    </row>
    <row r="281" s="2" customFormat="1">
      <c r="A281" s="39"/>
      <c r="B281" s="40"/>
      <c r="C281" s="41"/>
      <c r="D281" s="232" t="s">
        <v>145</v>
      </c>
      <c r="E281" s="41"/>
      <c r="F281" s="233" t="s">
        <v>1199</v>
      </c>
      <c r="G281" s="41"/>
      <c r="H281" s="41"/>
      <c r="I281" s="137"/>
      <c r="J281" s="41"/>
      <c r="K281" s="41"/>
      <c r="L281" s="45"/>
      <c r="M281" s="234"/>
      <c r="N281" s="235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145</v>
      </c>
      <c r="AU281" s="18" t="s">
        <v>82</v>
      </c>
    </row>
    <row r="282" s="2" customFormat="1" ht="16.5" customHeight="1">
      <c r="A282" s="39"/>
      <c r="B282" s="40"/>
      <c r="C282" s="219" t="s">
        <v>419</v>
      </c>
      <c r="D282" s="219" t="s">
        <v>134</v>
      </c>
      <c r="E282" s="220" t="s">
        <v>1200</v>
      </c>
      <c r="F282" s="221" t="s">
        <v>1201</v>
      </c>
      <c r="G282" s="222" t="s">
        <v>352</v>
      </c>
      <c r="H282" s="223">
        <v>62.399999999999999</v>
      </c>
      <c r="I282" s="224"/>
      <c r="J282" s="225">
        <f>ROUND(I282*H282,2)</f>
        <v>0</v>
      </c>
      <c r="K282" s="221" t="s">
        <v>143</v>
      </c>
      <c r="L282" s="45"/>
      <c r="M282" s="226" t="s">
        <v>19</v>
      </c>
      <c r="N282" s="227" t="s">
        <v>43</v>
      </c>
      <c r="O282" s="85"/>
      <c r="P282" s="228">
        <f>O282*H282</f>
        <v>0</v>
      </c>
      <c r="Q282" s="228">
        <v>0</v>
      </c>
      <c r="R282" s="228">
        <f>Q282*H282</f>
        <v>0</v>
      </c>
      <c r="S282" s="228">
        <v>0</v>
      </c>
      <c r="T282" s="22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227</v>
      </c>
      <c r="AT282" s="230" t="s">
        <v>134</v>
      </c>
      <c r="AU282" s="230" t="s">
        <v>82</v>
      </c>
      <c r="AY282" s="18" t="s">
        <v>132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8" t="s">
        <v>80</v>
      </c>
      <c r="BK282" s="231">
        <f>ROUND(I282*H282,2)</f>
        <v>0</v>
      </c>
      <c r="BL282" s="18" t="s">
        <v>227</v>
      </c>
      <c r="BM282" s="230" t="s">
        <v>1202</v>
      </c>
    </row>
    <row r="283" s="2" customFormat="1">
      <c r="A283" s="39"/>
      <c r="B283" s="40"/>
      <c r="C283" s="41"/>
      <c r="D283" s="232" t="s">
        <v>145</v>
      </c>
      <c r="E283" s="41"/>
      <c r="F283" s="233" t="s">
        <v>1203</v>
      </c>
      <c r="G283" s="41"/>
      <c r="H283" s="41"/>
      <c r="I283" s="137"/>
      <c r="J283" s="41"/>
      <c r="K283" s="41"/>
      <c r="L283" s="45"/>
      <c r="M283" s="234"/>
      <c r="N283" s="235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145</v>
      </c>
      <c r="AU283" s="18" t="s">
        <v>82</v>
      </c>
    </row>
    <row r="284" s="14" customFormat="1">
      <c r="A284" s="14"/>
      <c r="B284" s="246"/>
      <c r="C284" s="247"/>
      <c r="D284" s="232" t="s">
        <v>147</v>
      </c>
      <c r="E284" s="248" t="s">
        <v>19</v>
      </c>
      <c r="F284" s="249" t="s">
        <v>1204</v>
      </c>
      <c r="G284" s="247"/>
      <c r="H284" s="250">
        <v>62.399999999999999</v>
      </c>
      <c r="I284" s="251"/>
      <c r="J284" s="247"/>
      <c r="K284" s="247"/>
      <c r="L284" s="252"/>
      <c r="M284" s="253"/>
      <c r="N284" s="254"/>
      <c r="O284" s="254"/>
      <c r="P284" s="254"/>
      <c r="Q284" s="254"/>
      <c r="R284" s="254"/>
      <c r="S284" s="254"/>
      <c r="T284" s="255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6" t="s">
        <v>147</v>
      </c>
      <c r="AU284" s="256" t="s">
        <v>82</v>
      </c>
      <c r="AV284" s="14" t="s">
        <v>82</v>
      </c>
      <c r="AW284" s="14" t="s">
        <v>33</v>
      </c>
      <c r="AX284" s="14" t="s">
        <v>80</v>
      </c>
      <c r="AY284" s="256" t="s">
        <v>132</v>
      </c>
    </row>
    <row r="285" s="2" customFormat="1" ht="16.5" customHeight="1">
      <c r="A285" s="39"/>
      <c r="B285" s="40"/>
      <c r="C285" s="268" t="s">
        <v>425</v>
      </c>
      <c r="D285" s="268" t="s">
        <v>207</v>
      </c>
      <c r="E285" s="269" t="s">
        <v>1205</v>
      </c>
      <c r="F285" s="270" t="s">
        <v>1206</v>
      </c>
      <c r="G285" s="271" t="s">
        <v>142</v>
      </c>
      <c r="H285" s="272">
        <v>0.65900000000000003</v>
      </c>
      <c r="I285" s="273"/>
      <c r="J285" s="274">
        <f>ROUND(I285*H285,2)</f>
        <v>0</v>
      </c>
      <c r="K285" s="270" t="s">
        <v>143</v>
      </c>
      <c r="L285" s="275"/>
      <c r="M285" s="276" t="s">
        <v>19</v>
      </c>
      <c r="N285" s="277" t="s">
        <v>43</v>
      </c>
      <c r="O285" s="85"/>
      <c r="P285" s="228">
        <f>O285*H285</f>
        <v>0</v>
      </c>
      <c r="Q285" s="228">
        <v>0.55000000000000004</v>
      </c>
      <c r="R285" s="228">
        <f>Q285*H285</f>
        <v>0.36245000000000005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312</v>
      </c>
      <c r="AT285" s="230" t="s">
        <v>207</v>
      </c>
      <c r="AU285" s="230" t="s">
        <v>82</v>
      </c>
      <c r="AY285" s="18" t="s">
        <v>132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80</v>
      </c>
      <c r="BK285" s="231">
        <f>ROUND(I285*H285,2)</f>
        <v>0</v>
      </c>
      <c r="BL285" s="18" t="s">
        <v>227</v>
      </c>
      <c r="BM285" s="230" t="s">
        <v>1207</v>
      </c>
    </row>
    <row r="286" s="2" customFormat="1">
      <c r="A286" s="39"/>
      <c r="B286" s="40"/>
      <c r="C286" s="41"/>
      <c r="D286" s="232" t="s">
        <v>145</v>
      </c>
      <c r="E286" s="41"/>
      <c r="F286" s="233" t="s">
        <v>1206</v>
      </c>
      <c r="G286" s="41"/>
      <c r="H286" s="41"/>
      <c r="I286" s="137"/>
      <c r="J286" s="41"/>
      <c r="K286" s="41"/>
      <c r="L286" s="45"/>
      <c r="M286" s="234"/>
      <c r="N286" s="235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145</v>
      </c>
      <c r="AU286" s="18" t="s">
        <v>82</v>
      </c>
    </row>
    <row r="287" s="14" customFormat="1">
      <c r="A287" s="14"/>
      <c r="B287" s="246"/>
      <c r="C287" s="247"/>
      <c r="D287" s="232" t="s">
        <v>147</v>
      </c>
      <c r="E287" s="248" t="s">
        <v>19</v>
      </c>
      <c r="F287" s="249" t="s">
        <v>1208</v>
      </c>
      <c r="G287" s="247"/>
      <c r="H287" s="250">
        <v>0.65900000000000003</v>
      </c>
      <c r="I287" s="251"/>
      <c r="J287" s="247"/>
      <c r="K287" s="247"/>
      <c r="L287" s="252"/>
      <c r="M287" s="253"/>
      <c r="N287" s="254"/>
      <c r="O287" s="254"/>
      <c r="P287" s="254"/>
      <c r="Q287" s="254"/>
      <c r="R287" s="254"/>
      <c r="S287" s="254"/>
      <c r="T287" s="255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6" t="s">
        <v>147</v>
      </c>
      <c r="AU287" s="256" t="s">
        <v>82</v>
      </c>
      <c r="AV287" s="14" t="s">
        <v>82</v>
      </c>
      <c r="AW287" s="14" t="s">
        <v>33</v>
      </c>
      <c r="AX287" s="14" t="s">
        <v>80</v>
      </c>
      <c r="AY287" s="256" t="s">
        <v>132</v>
      </c>
    </row>
    <row r="288" s="2" customFormat="1" ht="16.5" customHeight="1">
      <c r="A288" s="39"/>
      <c r="B288" s="40"/>
      <c r="C288" s="219" t="s">
        <v>433</v>
      </c>
      <c r="D288" s="219" t="s">
        <v>134</v>
      </c>
      <c r="E288" s="220" t="s">
        <v>1209</v>
      </c>
      <c r="F288" s="221" t="s">
        <v>1210</v>
      </c>
      <c r="G288" s="222" t="s">
        <v>142</v>
      </c>
      <c r="H288" s="223">
        <v>0.59899999999999998</v>
      </c>
      <c r="I288" s="224"/>
      <c r="J288" s="225">
        <f>ROUND(I288*H288,2)</f>
        <v>0</v>
      </c>
      <c r="K288" s="221" t="s">
        <v>143</v>
      </c>
      <c r="L288" s="45"/>
      <c r="M288" s="226" t="s">
        <v>19</v>
      </c>
      <c r="N288" s="227" t="s">
        <v>43</v>
      </c>
      <c r="O288" s="85"/>
      <c r="P288" s="228">
        <f>O288*H288</f>
        <v>0</v>
      </c>
      <c r="Q288" s="228">
        <v>0.023369999999999998</v>
      </c>
      <c r="R288" s="228">
        <f>Q288*H288</f>
        <v>0.013998629999999998</v>
      </c>
      <c r="S288" s="228">
        <v>0</v>
      </c>
      <c r="T288" s="22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227</v>
      </c>
      <c r="AT288" s="230" t="s">
        <v>134</v>
      </c>
      <c r="AU288" s="230" t="s">
        <v>82</v>
      </c>
      <c r="AY288" s="18" t="s">
        <v>132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80</v>
      </c>
      <c r="BK288" s="231">
        <f>ROUND(I288*H288,2)</f>
        <v>0</v>
      </c>
      <c r="BL288" s="18" t="s">
        <v>227</v>
      </c>
      <c r="BM288" s="230" t="s">
        <v>1211</v>
      </c>
    </row>
    <row r="289" s="2" customFormat="1">
      <c r="A289" s="39"/>
      <c r="B289" s="40"/>
      <c r="C289" s="41"/>
      <c r="D289" s="232" t="s">
        <v>145</v>
      </c>
      <c r="E289" s="41"/>
      <c r="F289" s="233" t="s">
        <v>1212</v>
      </c>
      <c r="G289" s="41"/>
      <c r="H289" s="41"/>
      <c r="I289" s="137"/>
      <c r="J289" s="41"/>
      <c r="K289" s="41"/>
      <c r="L289" s="45"/>
      <c r="M289" s="234"/>
      <c r="N289" s="235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145</v>
      </c>
      <c r="AU289" s="18" t="s">
        <v>82</v>
      </c>
    </row>
    <row r="290" s="14" customFormat="1">
      <c r="A290" s="14"/>
      <c r="B290" s="246"/>
      <c r="C290" s="247"/>
      <c r="D290" s="232" t="s">
        <v>147</v>
      </c>
      <c r="E290" s="248" t="s">
        <v>19</v>
      </c>
      <c r="F290" s="249" t="s">
        <v>1213</v>
      </c>
      <c r="G290" s="247"/>
      <c r="H290" s="250">
        <v>0.59899999999999998</v>
      </c>
      <c r="I290" s="251"/>
      <c r="J290" s="247"/>
      <c r="K290" s="247"/>
      <c r="L290" s="252"/>
      <c r="M290" s="253"/>
      <c r="N290" s="254"/>
      <c r="O290" s="254"/>
      <c r="P290" s="254"/>
      <c r="Q290" s="254"/>
      <c r="R290" s="254"/>
      <c r="S290" s="254"/>
      <c r="T290" s="255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6" t="s">
        <v>147</v>
      </c>
      <c r="AU290" s="256" t="s">
        <v>82</v>
      </c>
      <c r="AV290" s="14" t="s">
        <v>82</v>
      </c>
      <c r="AW290" s="14" t="s">
        <v>33</v>
      </c>
      <c r="AX290" s="14" t="s">
        <v>80</v>
      </c>
      <c r="AY290" s="256" t="s">
        <v>132</v>
      </c>
    </row>
    <row r="291" s="2" customFormat="1" ht="16.5" customHeight="1">
      <c r="A291" s="39"/>
      <c r="B291" s="40"/>
      <c r="C291" s="219" t="s">
        <v>437</v>
      </c>
      <c r="D291" s="219" t="s">
        <v>134</v>
      </c>
      <c r="E291" s="220" t="s">
        <v>1214</v>
      </c>
      <c r="F291" s="221" t="s">
        <v>1215</v>
      </c>
      <c r="G291" s="222" t="s">
        <v>194</v>
      </c>
      <c r="H291" s="223">
        <v>0.84499999999999997</v>
      </c>
      <c r="I291" s="224"/>
      <c r="J291" s="225">
        <f>ROUND(I291*H291,2)</f>
        <v>0</v>
      </c>
      <c r="K291" s="221" t="s">
        <v>143</v>
      </c>
      <c r="L291" s="45"/>
      <c r="M291" s="226" t="s">
        <v>19</v>
      </c>
      <c r="N291" s="227" t="s">
        <v>43</v>
      </c>
      <c r="O291" s="85"/>
      <c r="P291" s="228">
        <f>O291*H291</f>
        <v>0</v>
      </c>
      <c r="Q291" s="228">
        <v>0</v>
      </c>
      <c r="R291" s="228">
        <f>Q291*H291</f>
        <v>0</v>
      </c>
      <c r="S291" s="228">
        <v>0</v>
      </c>
      <c r="T291" s="22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0" t="s">
        <v>227</v>
      </c>
      <c r="AT291" s="230" t="s">
        <v>134</v>
      </c>
      <c r="AU291" s="230" t="s">
        <v>82</v>
      </c>
      <c r="AY291" s="18" t="s">
        <v>132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8" t="s">
        <v>80</v>
      </c>
      <c r="BK291" s="231">
        <f>ROUND(I291*H291,2)</f>
        <v>0</v>
      </c>
      <c r="BL291" s="18" t="s">
        <v>227</v>
      </c>
      <c r="BM291" s="230" t="s">
        <v>1216</v>
      </c>
    </row>
    <row r="292" s="2" customFormat="1">
      <c r="A292" s="39"/>
      <c r="B292" s="40"/>
      <c r="C292" s="41"/>
      <c r="D292" s="232" t="s">
        <v>145</v>
      </c>
      <c r="E292" s="41"/>
      <c r="F292" s="233" t="s">
        <v>1217</v>
      </c>
      <c r="G292" s="41"/>
      <c r="H292" s="41"/>
      <c r="I292" s="137"/>
      <c r="J292" s="41"/>
      <c r="K292" s="41"/>
      <c r="L292" s="45"/>
      <c r="M292" s="234"/>
      <c r="N292" s="235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145</v>
      </c>
      <c r="AU292" s="18" t="s">
        <v>82</v>
      </c>
    </row>
    <row r="293" s="12" customFormat="1" ht="22.8" customHeight="1">
      <c r="A293" s="12"/>
      <c r="B293" s="203"/>
      <c r="C293" s="204"/>
      <c r="D293" s="205" t="s">
        <v>71</v>
      </c>
      <c r="E293" s="217" t="s">
        <v>1218</v>
      </c>
      <c r="F293" s="217" t="s">
        <v>1219</v>
      </c>
      <c r="G293" s="204"/>
      <c r="H293" s="204"/>
      <c r="I293" s="207"/>
      <c r="J293" s="218">
        <f>BK293</f>
        <v>0</v>
      </c>
      <c r="K293" s="204"/>
      <c r="L293" s="209"/>
      <c r="M293" s="210"/>
      <c r="N293" s="211"/>
      <c r="O293" s="211"/>
      <c r="P293" s="212">
        <f>SUM(P294:P304)</f>
        <v>0</v>
      </c>
      <c r="Q293" s="211"/>
      <c r="R293" s="212">
        <f>SUM(R294:R304)</f>
        <v>0.2541775</v>
      </c>
      <c r="S293" s="211"/>
      <c r="T293" s="213">
        <f>SUM(T294:T304)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4" t="s">
        <v>82</v>
      </c>
      <c r="AT293" s="215" t="s">
        <v>71</v>
      </c>
      <c r="AU293" s="215" t="s">
        <v>80</v>
      </c>
      <c r="AY293" s="214" t="s">
        <v>132</v>
      </c>
      <c r="BK293" s="216">
        <f>SUM(BK294:BK304)</f>
        <v>0</v>
      </c>
    </row>
    <row r="294" s="2" customFormat="1" ht="16.5" customHeight="1">
      <c r="A294" s="39"/>
      <c r="B294" s="40"/>
      <c r="C294" s="219" t="s">
        <v>442</v>
      </c>
      <c r="D294" s="219" t="s">
        <v>134</v>
      </c>
      <c r="E294" s="220" t="s">
        <v>1220</v>
      </c>
      <c r="F294" s="221" t="s">
        <v>1221</v>
      </c>
      <c r="G294" s="222" t="s">
        <v>201</v>
      </c>
      <c r="H294" s="223">
        <v>33.170000000000002</v>
      </c>
      <c r="I294" s="224"/>
      <c r="J294" s="225">
        <f>ROUND(I294*H294,2)</f>
        <v>0</v>
      </c>
      <c r="K294" s="221" t="s">
        <v>143</v>
      </c>
      <c r="L294" s="45"/>
      <c r="M294" s="226" t="s">
        <v>19</v>
      </c>
      <c r="N294" s="227" t="s">
        <v>43</v>
      </c>
      <c r="O294" s="85"/>
      <c r="P294" s="228">
        <f>O294*H294</f>
        <v>0</v>
      </c>
      <c r="Q294" s="228">
        <v>0.0065500000000000003</v>
      </c>
      <c r="R294" s="228">
        <f>Q294*H294</f>
        <v>0.21726350000000003</v>
      </c>
      <c r="S294" s="228">
        <v>0</v>
      </c>
      <c r="T294" s="22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227</v>
      </c>
      <c r="AT294" s="230" t="s">
        <v>134</v>
      </c>
      <c r="AU294" s="230" t="s">
        <v>82</v>
      </c>
      <c r="AY294" s="18" t="s">
        <v>132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8" t="s">
        <v>80</v>
      </c>
      <c r="BK294" s="231">
        <f>ROUND(I294*H294,2)</f>
        <v>0</v>
      </c>
      <c r="BL294" s="18" t="s">
        <v>227</v>
      </c>
      <c r="BM294" s="230" t="s">
        <v>1222</v>
      </c>
    </row>
    <row r="295" s="2" customFormat="1">
      <c r="A295" s="39"/>
      <c r="B295" s="40"/>
      <c r="C295" s="41"/>
      <c r="D295" s="232" t="s">
        <v>145</v>
      </c>
      <c r="E295" s="41"/>
      <c r="F295" s="233" t="s">
        <v>1223</v>
      </c>
      <c r="G295" s="41"/>
      <c r="H295" s="41"/>
      <c r="I295" s="137"/>
      <c r="J295" s="41"/>
      <c r="K295" s="41"/>
      <c r="L295" s="45"/>
      <c r="M295" s="234"/>
      <c r="N295" s="235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145</v>
      </c>
      <c r="AU295" s="18" t="s">
        <v>82</v>
      </c>
    </row>
    <row r="296" s="14" customFormat="1">
      <c r="A296" s="14"/>
      <c r="B296" s="246"/>
      <c r="C296" s="247"/>
      <c r="D296" s="232" t="s">
        <v>147</v>
      </c>
      <c r="E296" s="248" t="s">
        <v>19</v>
      </c>
      <c r="F296" s="249" t="s">
        <v>1224</v>
      </c>
      <c r="G296" s="247"/>
      <c r="H296" s="250">
        <v>33.170000000000002</v>
      </c>
      <c r="I296" s="251"/>
      <c r="J296" s="247"/>
      <c r="K296" s="247"/>
      <c r="L296" s="252"/>
      <c r="M296" s="253"/>
      <c r="N296" s="254"/>
      <c r="O296" s="254"/>
      <c r="P296" s="254"/>
      <c r="Q296" s="254"/>
      <c r="R296" s="254"/>
      <c r="S296" s="254"/>
      <c r="T296" s="255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6" t="s">
        <v>147</v>
      </c>
      <c r="AU296" s="256" t="s">
        <v>82</v>
      </c>
      <c r="AV296" s="14" t="s">
        <v>82</v>
      </c>
      <c r="AW296" s="14" t="s">
        <v>33</v>
      </c>
      <c r="AX296" s="14" t="s">
        <v>80</v>
      </c>
      <c r="AY296" s="256" t="s">
        <v>132</v>
      </c>
    </row>
    <row r="297" s="2" customFormat="1" ht="16.5" customHeight="1">
      <c r="A297" s="39"/>
      <c r="B297" s="40"/>
      <c r="C297" s="219" t="s">
        <v>447</v>
      </c>
      <c r="D297" s="219" t="s">
        <v>134</v>
      </c>
      <c r="E297" s="220" t="s">
        <v>1225</v>
      </c>
      <c r="F297" s="221" t="s">
        <v>1226</v>
      </c>
      <c r="G297" s="222" t="s">
        <v>352</v>
      </c>
      <c r="H297" s="223">
        <v>10.4</v>
      </c>
      <c r="I297" s="224"/>
      <c r="J297" s="225">
        <f>ROUND(I297*H297,2)</f>
        <v>0</v>
      </c>
      <c r="K297" s="221" t="s">
        <v>143</v>
      </c>
      <c r="L297" s="45"/>
      <c r="M297" s="226" t="s">
        <v>19</v>
      </c>
      <c r="N297" s="227" t="s">
        <v>43</v>
      </c>
      <c r="O297" s="85"/>
      <c r="P297" s="228">
        <f>O297*H297</f>
        <v>0</v>
      </c>
      <c r="Q297" s="228">
        <v>0.0028600000000000001</v>
      </c>
      <c r="R297" s="228">
        <f>Q297*H297</f>
        <v>0.029744000000000003</v>
      </c>
      <c r="S297" s="228">
        <v>0</v>
      </c>
      <c r="T297" s="22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0" t="s">
        <v>227</v>
      </c>
      <c r="AT297" s="230" t="s">
        <v>134</v>
      </c>
      <c r="AU297" s="230" t="s">
        <v>82</v>
      </c>
      <c r="AY297" s="18" t="s">
        <v>132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8" t="s">
        <v>80</v>
      </c>
      <c r="BK297" s="231">
        <f>ROUND(I297*H297,2)</f>
        <v>0</v>
      </c>
      <c r="BL297" s="18" t="s">
        <v>227</v>
      </c>
      <c r="BM297" s="230" t="s">
        <v>1227</v>
      </c>
    </row>
    <row r="298" s="2" customFormat="1">
      <c r="A298" s="39"/>
      <c r="B298" s="40"/>
      <c r="C298" s="41"/>
      <c r="D298" s="232" t="s">
        <v>145</v>
      </c>
      <c r="E298" s="41"/>
      <c r="F298" s="233" t="s">
        <v>1228</v>
      </c>
      <c r="G298" s="41"/>
      <c r="H298" s="41"/>
      <c r="I298" s="137"/>
      <c r="J298" s="41"/>
      <c r="K298" s="41"/>
      <c r="L298" s="45"/>
      <c r="M298" s="234"/>
      <c r="N298" s="235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145</v>
      </c>
      <c r="AU298" s="18" t="s">
        <v>82</v>
      </c>
    </row>
    <row r="299" s="2" customFormat="1" ht="16.5" customHeight="1">
      <c r="A299" s="39"/>
      <c r="B299" s="40"/>
      <c r="C299" s="219" t="s">
        <v>453</v>
      </c>
      <c r="D299" s="219" t="s">
        <v>134</v>
      </c>
      <c r="E299" s="220" t="s">
        <v>1229</v>
      </c>
      <c r="F299" s="221" t="s">
        <v>1230</v>
      </c>
      <c r="G299" s="222" t="s">
        <v>352</v>
      </c>
      <c r="H299" s="223">
        <v>3</v>
      </c>
      <c r="I299" s="224"/>
      <c r="J299" s="225">
        <f>ROUND(I299*H299,2)</f>
        <v>0</v>
      </c>
      <c r="K299" s="221" t="s">
        <v>143</v>
      </c>
      <c r="L299" s="45"/>
      <c r="M299" s="226" t="s">
        <v>19</v>
      </c>
      <c r="N299" s="227" t="s">
        <v>43</v>
      </c>
      <c r="O299" s="85"/>
      <c r="P299" s="228">
        <f>O299*H299</f>
        <v>0</v>
      </c>
      <c r="Q299" s="228">
        <v>0.0022300000000000002</v>
      </c>
      <c r="R299" s="228">
        <f>Q299*H299</f>
        <v>0.0066900000000000006</v>
      </c>
      <c r="S299" s="228">
        <v>0</v>
      </c>
      <c r="T299" s="22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0" t="s">
        <v>227</v>
      </c>
      <c r="AT299" s="230" t="s">
        <v>134</v>
      </c>
      <c r="AU299" s="230" t="s">
        <v>82</v>
      </c>
      <c r="AY299" s="18" t="s">
        <v>132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8" t="s">
        <v>80</v>
      </c>
      <c r="BK299" s="231">
        <f>ROUND(I299*H299,2)</f>
        <v>0</v>
      </c>
      <c r="BL299" s="18" t="s">
        <v>227</v>
      </c>
      <c r="BM299" s="230" t="s">
        <v>1231</v>
      </c>
    </row>
    <row r="300" s="2" customFormat="1">
      <c r="A300" s="39"/>
      <c r="B300" s="40"/>
      <c r="C300" s="41"/>
      <c r="D300" s="232" t="s">
        <v>145</v>
      </c>
      <c r="E300" s="41"/>
      <c r="F300" s="233" t="s">
        <v>1232</v>
      </c>
      <c r="G300" s="41"/>
      <c r="H300" s="41"/>
      <c r="I300" s="137"/>
      <c r="J300" s="41"/>
      <c r="K300" s="41"/>
      <c r="L300" s="45"/>
      <c r="M300" s="234"/>
      <c r="N300" s="235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145</v>
      </c>
      <c r="AU300" s="18" t="s">
        <v>82</v>
      </c>
    </row>
    <row r="301" s="2" customFormat="1" ht="16.5" customHeight="1">
      <c r="A301" s="39"/>
      <c r="B301" s="40"/>
      <c r="C301" s="219" t="s">
        <v>460</v>
      </c>
      <c r="D301" s="219" t="s">
        <v>134</v>
      </c>
      <c r="E301" s="220" t="s">
        <v>1233</v>
      </c>
      <c r="F301" s="221" t="s">
        <v>1234</v>
      </c>
      <c r="G301" s="222" t="s">
        <v>319</v>
      </c>
      <c r="H301" s="223">
        <v>1</v>
      </c>
      <c r="I301" s="224"/>
      <c r="J301" s="225">
        <f>ROUND(I301*H301,2)</f>
        <v>0</v>
      </c>
      <c r="K301" s="221" t="s">
        <v>143</v>
      </c>
      <c r="L301" s="45"/>
      <c r="M301" s="226" t="s">
        <v>19</v>
      </c>
      <c r="N301" s="227" t="s">
        <v>43</v>
      </c>
      <c r="O301" s="85"/>
      <c r="P301" s="228">
        <f>O301*H301</f>
        <v>0</v>
      </c>
      <c r="Q301" s="228">
        <v>0.00048000000000000001</v>
      </c>
      <c r="R301" s="228">
        <f>Q301*H301</f>
        <v>0.00048000000000000001</v>
      </c>
      <c r="S301" s="228">
        <v>0</v>
      </c>
      <c r="T301" s="22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0" t="s">
        <v>227</v>
      </c>
      <c r="AT301" s="230" t="s">
        <v>134</v>
      </c>
      <c r="AU301" s="230" t="s">
        <v>82</v>
      </c>
      <c r="AY301" s="18" t="s">
        <v>132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8" t="s">
        <v>80</v>
      </c>
      <c r="BK301" s="231">
        <f>ROUND(I301*H301,2)</f>
        <v>0</v>
      </c>
      <c r="BL301" s="18" t="s">
        <v>227</v>
      </c>
      <c r="BM301" s="230" t="s">
        <v>1235</v>
      </c>
    </row>
    <row r="302" s="2" customFormat="1">
      <c r="A302" s="39"/>
      <c r="B302" s="40"/>
      <c r="C302" s="41"/>
      <c r="D302" s="232" t="s">
        <v>145</v>
      </c>
      <c r="E302" s="41"/>
      <c r="F302" s="233" t="s">
        <v>1236</v>
      </c>
      <c r="G302" s="41"/>
      <c r="H302" s="41"/>
      <c r="I302" s="137"/>
      <c r="J302" s="41"/>
      <c r="K302" s="41"/>
      <c r="L302" s="45"/>
      <c r="M302" s="234"/>
      <c r="N302" s="235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145</v>
      </c>
      <c r="AU302" s="18" t="s">
        <v>82</v>
      </c>
    </row>
    <row r="303" s="2" customFormat="1" ht="16.5" customHeight="1">
      <c r="A303" s="39"/>
      <c r="B303" s="40"/>
      <c r="C303" s="219" t="s">
        <v>467</v>
      </c>
      <c r="D303" s="219" t="s">
        <v>134</v>
      </c>
      <c r="E303" s="220" t="s">
        <v>1237</v>
      </c>
      <c r="F303" s="221" t="s">
        <v>1238</v>
      </c>
      <c r="G303" s="222" t="s">
        <v>194</v>
      </c>
      <c r="H303" s="223">
        <v>0.254</v>
      </c>
      <c r="I303" s="224"/>
      <c r="J303" s="225">
        <f>ROUND(I303*H303,2)</f>
        <v>0</v>
      </c>
      <c r="K303" s="221" t="s">
        <v>143</v>
      </c>
      <c r="L303" s="45"/>
      <c r="M303" s="226" t="s">
        <v>19</v>
      </c>
      <c r="N303" s="227" t="s">
        <v>43</v>
      </c>
      <c r="O303" s="85"/>
      <c r="P303" s="228">
        <f>O303*H303</f>
        <v>0</v>
      </c>
      <c r="Q303" s="228">
        <v>0</v>
      </c>
      <c r="R303" s="228">
        <f>Q303*H303</f>
        <v>0</v>
      </c>
      <c r="S303" s="228">
        <v>0</v>
      </c>
      <c r="T303" s="22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0" t="s">
        <v>227</v>
      </c>
      <c r="AT303" s="230" t="s">
        <v>134</v>
      </c>
      <c r="AU303" s="230" t="s">
        <v>82</v>
      </c>
      <c r="AY303" s="18" t="s">
        <v>132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8" t="s">
        <v>80</v>
      </c>
      <c r="BK303" s="231">
        <f>ROUND(I303*H303,2)</f>
        <v>0</v>
      </c>
      <c r="BL303" s="18" t="s">
        <v>227</v>
      </c>
      <c r="BM303" s="230" t="s">
        <v>1239</v>
      </c>
    </row>
    <row r="304" s="2" customFormat="1">
      <c r="A304" s="39"/>
      <c r="B304" s="40"/>
      <c r="C304" s="41"/>
      <c r="D304" s="232" t="s">
        <v>145</v>
      </c>
      <c r="E304" s="41"/>
      <c r="F304" s="233" t="s">
        <v>1240</v>
      </c>
      <c r="G304" s="41"/>
      <c r="H304" s="41"/>
      <c r="I304" s="137"/>
      <c r="J304" s="41"/>
      <c r="K304" s="41"/>
      <c r="L304" s="45"/>
      <c r="M304" s="234"/>
      <c r="N304" s="235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145</v>
      </c>
      <c r="AU304" s="18" t="s">
        <v>82</v>
      </c>
    </row>
    <row r="305" s="12" customFormat="1" ht="22.8" customHeight="1">
      <c r="A305" s="12"/>
      <c r="B305" s="203"/>
      <c r="C305" s="204"/>
      <c r="D305" s="205" t="s">
        <v>71</v>
      </c>
      <c r="E305" s="217" t="s">
        <v>1241</v>
      </c>
      <c r="F305" s="217" t="s">
        <v>1242</v>
      </c>
      <c r="G305" s="204"/>
      <c r="H305" s="204"/>
      <c r="I305" s="207"/>
      <c r="J305" s="218">
        <f>BK305</f>
        <v>0</v>
      </c>
      <c r="K305" s="204"/>
      <c r="L305" s="209"/>
      <c r="M305" s="210"/>
      <c r="N305" s="211"/>
      <c r="O305" s="211"/>
      <c r="P305" s="212">
        <f>SUM(P306:P316)</f>
        <v>0</v>
      </c>
      <c r="Q305" s="211"/>
      <c r="R305" s="212">
        <f>SUM(R306:R316)</f>
        <v>1.7834699999999999</v>
      </c>
      <c r="S305" s="211"/>
      <c r="T305" s="213">
        <f>SUM(T306:T316)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14" t="s">
        <v>82</v>
      </c>
      <c r="AT305" s="215" t="s">
        <v>71</v>
      </c>
      <c r="AU305" s="215" t="s">
        <v>80</v>
      </c>
      <c r="AY305" s="214" t="s">
        <v>132</v>
      </c>
      <c r="BK305" s="216">
        <f>SUM(BK306:BK316)</f>
        <v>0</v>
      </c>
    </row>
    <row r="306" s="2" customFormat="1" ht="16.5" customHeight="1">
      <c r="A306" s="39"/>
      <c r="B306" s="40"/>
      <c r="C306" s="219" t="s">
        <v>471</v>
      </c>
      <c r="D306" s="219" t="s">
        <v>134</v>
      </c>
      <c r="E306" s="220" t="s">
        <v>1243</v>
      </c>
      <c r="F306" s="221" t="s">
        <v>1244</v>
      </c>
      <c r="G306" s="222" t="s">
        <v>239</v>
      </c>
      <c r="H306" s="223">
        <v>1773.8699999999999</v>
      </c>
      <c r="I306" s="224"/>
      <c r="J306" s="225">
        <f>ROUND(I306*H306,2)</f>
        <v>0</v>
      </c>
      <c r="K306" s="221" t="s">
        <v>19</v>
      </c>
      <c r="L306" s="45"/>
      <c r="M306" s="226" t="s">
        <v>19</v>
      </c>
      <c r="N306" s="227" t="s">
        <v>43</v>
      </c>
      <c r="O306" s="85"/>
      <c r="P306" s="228">
        <f>O306*H306</f>
        <v>0</v>
      </c>
      <c r="Q306" s="228">
        <v>0.001</v>
      </c>
      <c r="R306" s="228">
        <f>Q306*H306</f>
        <v>1.7738699999999998</v>
      </c>
      <c r="S306" s="228">
        <v>0</v>
      </c>
      <c r="T306" s="22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0" t="s">
        <v>227</v>
      </c>
      <c r="AT306" s="230" t="s">
        <v>134</v>
      </c>
      <c r="AU306" s="230" t="s">
        <v>82</v>
      </c>
      <c r="AY306" s="18" t="s">
        <v>132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8" t="s">
        <v>80</v>
      </c>
      <c r="BK306" s="231">
        <f>ROUND(I306*H306,2)</f>
        <v>0</v>
      </c>
      <c r="BL306" s="18" t="s">
        <v>227</v>
      </c>
      <c r="BM306" s="230" t="s">
        <v>1245</v>
      </c>
    </row>
    <row r="307" s="13" customFormat="1">
      <c r="A307" s="13"/>
      <c r="B307" s="236"/>
      <c r="C307" s="237"/>
      <c r="D307" s="232" t="s">
        <v>147</v>
      </c>
      <c r="E307" s="238" t="s">
        <v>19</v>
      </c>
      <c r="F307" s="239" t="s">
        <v>1246</v>
      </c>
      <c r="G307" s="237"/>
      <c r="H307" s="238" t="s">
        <v>19</v>
      </c>
      <c r="I307" s="240"/>
      <c r="J307" s="237"/>
      <c r="K307" s="237"/>
      <c r="L307" s="241"/>
      <c r="M307" s="242"/>
      <c r="N307" s="243"/>
      <c r="O307" s="243"/>
      <c r="P307" s="243"/>
      <c r="Q307" s="243"/>
      <c r="R307" s="243"/>
      <c r="S307" s="243"/>
      <c r="T307" s="24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5" t="s">
        <v>147</v>
      </c>
      <c r="AU307" s="245" t="s">
        <v>82</v>
      </c>
      <c r="AV307" s="13" t="s">
        <v>80</v>
      </c>
      <c r="AW307" s="13" t="s">
        <v>33</v>
      </c>
      <c r="AX307" s="13" t="s">
        <v>72</v>
      </c>
      <c r="AY307" s="245" t="s">
        <v>132</v>
      </c>
    </row>
    <row r="308" s="14" customFormat="1">
      <c r="A308" s="14"/>
      <c r="B308" s="246"/>
      <c r="C308" s="247"/>
      <c r="D308" s="232" t="s">
        <v>147</v>
      </c>
      <c r="E308" s="248" t="s">
        <v>19</v>
      </c>
      <c r="F308" s="249" t="s">
        <v>1247</v>
      </c>
      <c r="G308" s="247"/>
      <c r="H308" s="250">
        <v>1773.8699999999999</v>
      </c>
      <c r="I308" s="251"/>
      <c r="J308" s="247"/>
      <c r="K308" s="247"/>
      <c r="L308" s="252"/>
      <c r="M308" s="253"/>
      <c r="N308" s="254"/>
      <c r="O308" s="254"/>
      <c r="P308" s="254"/>
      <c r="Q308" s="254"/>
      <c r="R308" s="254"/>
      <c r="S308" s="254"/>
      <c r="T308" s="255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6" t="s">
        <v>147</v>
      </c>
      <c r="AU308" s="256" t="s">
        <v>82</v>
      </c>
      <c r="AV308" s="14" t="s">
        <v>82</v>
      </c>
      <c r="AW308" s="14" t="s">
        <v>33</v>
      </c>
      <c r="AX308" s="14" t="s">
        <v>80</v>
      </c>
      <c r="AY308" s="256" t="s">
        <v>132</v>
      </c>
    </row>
    <row r="309" s="2" customFormat="1" ht="16.5" customHeight="1">
      <c r="A309" s="39"/>
      <c r="B309" s="40"/>
      <c r="C309" s="219" t="s">
        <v>477</v>
      </c>
      <c r="D309" s="219" t="s">
        <v>134</v>
      </c>
      <c r="E309" s="220" t="s">
        <v>1248</v>
      </c>
      <c r="F309" s="221" t="s">
        <v>1249</v>
      </c>
      <c r="G309" s="222" t="s">
        <v>319</v>
      </c>
      <c r="H309" s="223">
        <v>20</v>
      </c>
      <c r="I309" s="224"/>
      <c r="J309" s="225">
        <f>ROUND(I309*H309,2)</f>
        <v>0</v>
      </c>
      <c r="K309" s="221" t="s">
        <v>143</v>
      </c>
      <c r="L309" s="45"/>
      <c r="M309" s="226" t="s">
        <v>19</v>
      </c>
      <c r="N309" s="227" t="s">
        <v>43</v>
      </c>
      <c r="O309" s="85"/>
      <c r="P309" s="228">
        <f>O309*H309</f>
        <v>0</v>
      </c>
      <c r="Q309" s="228">
        <v>8.0000000000000007E-05</v>
      </c>
      <c r="R309" s="228">
        <f>Q309*H309</f>
        <v>0.0016000000000000001</v>
      </c>
      <c r="S309" s="228">
        <v>0</v>
      </c>
      <c r="T309" s="22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0" t="s">
        <v>227</v>
      </c>
      <c r="AT309" s="230" t="s">
        <v>134</v>
      </c>
      <c r="AU309" s="230" t="s">
        <v>82</v>
      </c>
      <c r="AY309" s="18" t="s">
        <v>132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8" t="s">
        <v>80</v>
      </c>
      <c r="BK309" s="231">
        <f>ROUND(I309*H309,2)</f>
        <v>0</v>
      </c>
      <c r="BL309" s="18" t="s">
        <v>227</v>
      </c>
      <c r="BM309" s="230" t="s">
        <v>1250</v>
      </c>
    </row>
    <row r="310" s="2" customFormat="1">
      <c r="A310" s="39"/>
      <c r="B310" s="40"/>
      <c r="C310" s="41"/>
      <c r="D310" s="232" t="s">
        <v>145</v>
      </c>
      <c r="E310" s="41"/>
      <c r="F310" s="233" t="s">
        <v>1251</v>
      </c>
      <c r="G310" s="41"/>
      <c r="H310" s="41"/>
      <c r="I310" s="137"/>
      <c r="J310" s="41"/>
      <c r="K310" s="41"/>
      <c r="L310" s="45"/>
      <c r="M310" s="234"/>
      <c r="N310" s="235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145</v>
      </c>
      <c r="AU310" s="18" t="s">
        <v>82</v>
      </c>
    </row>
    <row r="311" s="13" customFormat="1">
      <c r="A311" s="13"/>
      <c r="B311" s="236"/>
      <c r="C311" s="237"/>
      <c r="D311" s="232" t="s">
        <v>147</v>
      </c>
      <c r="E311" s="238" t="s">
        <v>19</v>
      </c>
      <c r="F311" s="239" t="s">
        <v>1252</v>
      </c>
      <c r="G311" s="237"/>
      <c r="H311" s="238" t="s">
        <v>19</v>
      </c>
      <c r="I311" s="240"/>
      <c r="J311" s="237"/>
      <c r="K311" s="237"/>
      <c r="L311" s="241"/>
      <c r="M311" s="242"/>
      <c r="N311" s="243"/>
      <c r="O311" s="243"/>
      <c r="P311" s="243"/>
      <c r="Q311" s="243"/>
      <c r="R311" s="243"/>
      <c r="S311" s="243"/>
      <c r="T311" s="244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5" t="s">
        <v>147</v>
      </c>
      <c r="AU311" s="245" t="s">
        <v>82</v>
      </c>
      <c r="AV311" s="13" t="s">
        <v>80</v>
      </c>
      <c r="AW311" s="13" t="s">
        <v>33</v>
      </c>
      <c r="AX311" s="13" t="s">
        <v>72</v>
      </c>
      <c r="AY311" s="245" t="s">
        <v>132</v>
      </c>
    </row>
    <row r="312" s="14" customFormat="1">
      <c r="A312" s="14"/>
      <c r="B312" s="246"/>
      <c r="C312" s="247"/>
      <c r="D312" s="232" t="s">
        <v>147</v>
      </c>
      <c r="E312" s="248" t="s">
        <v>19</v>
      </c>
      <c r="F312" s="249" t="s">
        <v>256</v>
      </c>
      <c r="G312" s="247"/>
      <c r="H312" s="250">
        <v>20</v>
      </c>
      <c r="I312" s="251"/>
      <c r="J312" s="247"/>
      <c r="K312" s="247"/>
      <c r="L312" s="252"/>
      <c r="M312" s="253"/>
      <c r="N312" s="254"/>
      <c r="O312" s="254"/>
      <c r="P312" s="254"/>
      <c r="Q312" s="254"/>
      <c r="R312" s="254"/>
      <c r="S312" s="254"/>
      <c r="T312" s="255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6" t="s">
        <v>147</v>
      </c>
      <c r="AU312" s="256" t="s">
        <v>82</v>
      </c>
      <c r="AV312" s="14" t="s">
        <v>82</v>
      </c>
      <c r="AW312" s="14" t="s">
        <v>33</v>
      </c>
      <c r="AX312" s="14" t="s">
        <v>80</v>
      </c>
      <c r="AY312" s="256" t="s">
        <v>132</v>
      </c>
    </row>
    <row r="313" s="2" customFormat="1" ht="16.5" customHeight="1">
      <c r="A313" s="39"/>
      <c r="B313" s="40"/>
      <c r="C313" s="219" t="s">
        <v>482</v>
      </c>
      <c r="D313" s="219" t="s">
        <v>134</v>
      </c>
      <c r="E313" s="220" t="s">
        <v>1253</v>
      </c>
      <c r="F313" s="221" t="s">
        <v>1254</v>
      </c>
      <c r="G313" s="222" t="s">
        <v>319</v>
      </c>
      <c r="H313" s="223">
        <v>20</v>
      </c>
      <c r="I313" s="224"/>
      <c r="J313" s="225">
        <f>ROUND(I313*H313,2)</f>
        <v>0</v>
      </c>
      <c r="K313" s="221" t="s">
        <v>143</v>
      </c>
      <c r="L313" s="45"/>
      <c r="M313" s="226" t="s">
        <v>19</v>
      </c>
      <c r="N313" s="227" t="s">
        <v>43</v>
      </c>
      <c r="O313" s="85"/>
      <c r="P313" s="228">
        <f>O313*H313</f>
        <v>0</v>
      </c>
      <c r="Q313" s="228">
        <v>0.00040000000000000002</v>
      </c>
      <c r="R313" s="228">
        <f>Q313*H313</f>
        <v>0.0080000000000000002</v>
      </c>
      <c r="S313" s="228">
        <v>0</v>
      </c>
      <c r="T313" s="22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0" t="s">
        <v>227</v>
      </c>
      <c r="AT313" s="230" t="s">
        <v>134</v>
      </c>
      <c r="AU313" s="230" t="s">
        <v>82</v>
      </c>
      <c r="AY313" s="18" t="s">
        <v>132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8" t="s">
        <v>80</v>
      </c>
      <c r="BK313" s="231">
        <f>ROUND(I313*H313,2)</f>
        <v>0</v>
      </c>
      <c r="BL313" s="18" t="s">
        <v>227</v>
      </c>
      <c r="BM313" s="230" t="s">
        <v>1255</v>
      </c>
    </row>
    <row r="314" s="2" customFormat="1">
      <c r="A314" s="39"/>
      <c r="B314" s="40"/>
      <c r="C314" s="41"/>
      <c r="D314" s="232" t="s">
        <v>145</v>
      </c>
      <c r="E314" s="41"/>
      <c r="F314" s="233" t="s">
        <v>1256</v>
      </c>
      <c r="G314" s="41"/>
      <c r="H314" s="41"/>
      <c r="I314" s="137"/>
      <c r="J314" s="41"/>
      <c r="K314" s="41"/>
      <c r="L314" s="45"/>
      <c r="M314" s="234"/>
      <c r="N314" s="235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145</v>
      </c>
      <c r="AU314" s="18" t="s">
        <v>82</v>
      </c>
    </row>
    <row r="315" s="2" customFormat="1" ht="16.5" customHeight="1">
      <c r="A315" s="39"/>
      <c r="B315" s="40"/>
      <c r="C315" s="219" t="s">
        <v>488</v>
      </c>
      <c r="D315" s="219" t="s">
        <v>134</v>
      </c>
      <c r="E315" s="220" t="s">
        <v>1257</v>
      </c>
      <c r="F315" s="221" t="s">
        <v>1258</v>
      </c>
      <c r="G315" s="222" t="s">
        <v>194</v>
      </c>
      <c r="H315" s="223">
        <v>1.7829999999999999</v>
      </c>
      <c r="I315" s="224"/>
      <c r="J315" s="225">
        <f>ROUND(I315*H315,2)</f>
        <v>0</v>
      </c>
      <c r="K315" s="221" t="s">
        <v>143</v>
      </c>
      <c r="L315" s="45"/>
      <c r="M315" s="226" t="s">
        <v>19</v>
      </c>
      <c r="N315" s="227" t="s">
        <v>43</v>
      </c>
      <c r="O315" s="85"/>
      <c r="P315" s="228">
        <f>O315*H315</f>
        <v>0</v>
      </c>
      <c r="Q315" s="228">
        <v>0</v>
      </c>
      <c r="R315" s="228">
        <f>Q315*H315</f>
        <v>0</v>
      </c>
      <c r="S315" s="228">
        <v>0</v>
      </c>
      <c r="T315" s="22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0" t="s">
        <v>227</v>
      </c>
      <c r="AT315" s="230" t="s">
        <v>134</v>
      </c>
      <c r="AU315" s="230" t="s">
        <v>82</v>
      </c>
      <c r="AY315" s="18" t="s">
        <v>132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8" t="s">
        <v>80</v>
      </c>
      <c r="BK315" s="231">
        <f>ROUND(I315*H315,2)</f>
        <v>0</v>
      </c>
      <c r="BL315" s="18" t="s">
        <v>227</v>
      </c>
      <c r="BM315" s="230" t="s">
        <v>1259</v>
      </c>
    </row>
    <row r="316" s="2" customFormat="1">
      <c r="A316" s="39"/>
      <c r="B316" s="40"/>
      <c r="C316" s="41"/>
      <c r="D316" s="232" t="s">
        <v>145</v>
      </c>
      <c r="E316" s="41"/>
      <c r="F316" s="233" t="s">
        <v>1260</v>
      </c>
      <c r="G316" s="41"/>
      <c r="H316" s="41"/>
      <c r="I316" s="137"/>
      <c r="J316" s="41"/>
      <c r="K316" s="41"/>
      <c r="L316" s="45"/>
      <c r="M316" s="234"/>
      <c r="N316" s="235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145</v>
      </c>
      <c r="AU316" s="18" t="s">
        <v>82</v>
      </c>
    </row>
    <row r="317" s="12" customFormat="1" ht="22.8" customHeight="1">
      <c r="A317" s="12"/>
      <c r="B317" s="203"/>
      <c r="C317" s="204"/>
      <c r="D317" s="205" t="s">
        <v>71</v>
      </c>
      <c r="E317" s="217" t="s">
        <v>1035</v>
      </c>
      <c r="F317" s="217" t="s">
        <v>1036</v>
      </c>
      <c r="G317" s="204"/>
      <c r="H317" s="204"/>
      <c r="I317" s="207"/>
      <c r="J317" s="218">
        <f>BK317</f>
        <v>0</v>
      </c>
      <c r="K317" s="204"/>
      <c r="L317" s="209"/>
      <c r="M317" s="210"/>
      <c r="N317" s="211"/>
      <c r="O317" s="211"/>
      <c r="P317" s="212">
        <f>SUM(P318:P322)</f>
        <v>0</v>
      </c>
      <c r="Q317" s="211"/>
      <c r="R317" s="212">
        <f>SUM(R318:R322)</f>
        <v>0.012729600000000001</v>
      </c>
      <c r="S317" s="211"/>
      <c r="T317" s="213">
        <f>SUM(T318:T322)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14" t="s">
        <v>82</v>
      </c>
      <c r="AT317" s="215" t="s">
        <v>71</v>
      </c>
      <c r="AU317" s="215" t="s">
        <v>80</v>
      </c>
      <c r="AY317" s="214" t="s">
        <v>132</v>
      </c>
      <c r="BK317" s="216">
        <f>SUM(BK318:BK322)</f>
        <v>0</v>
      </c>
    </row>
    <row r="318" s="2" customFormat="1" ht="16.5" customHeight="1">
      <c r="A318" s="39"/>
      <c r="B318" s="40"/>
      <c r="C318" s="219" t="s">
        <v>493</v>
      </c>
      <c r="D318" s="219" t="s">
        <v>134</v>
      </c>
      <c r="E318" s="220" t="s">
        <v>1261</v>
      </c>
      <c r="F318" s="221" t="s">
        <v>1262</v>
      </c>
      <c r="G318" s="222" t="s">
        <v>201</v>
      </c>
      <c r="H318" s="223">
        <v>24.960000000000001</v>
      </c>
      <c r="I318" s="224"/>
      <c r="J318" s="225">
        <f>ROUND(I318*H318,2)</f>
        <v>0</v>
      </c>
      <c r="K318" s="221" t="s">
        <v>143</v>
      </c>
      <c r="L318" s="45"/>
      <c r="M318" s="226" t="s">
        <v>19</v>
      </c>
      <c r="N318" s="227" t="s">
        <v>43</v>
      </c>
      <c r="O318" s="85"/>
      <c r="P318" s="228">
        <f>O318*H318</f>
        <v>0</v>
      </c>
      <c r="Q318" s="228">
        <v>0.00022000000000000001</v>
      </c>
      <c r="R318" s="228">
        <f>Q318*H318</f>
        <v>0.0054912000000000008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227</v>
      </c>
      <c r="AT318" s="230" t="s">
        <v>134</v>
      </c>
      <c r="AU318" s="230" t="s">
        <v>82</v>
      </c>
      <c r="AY318" s="18" t="s">
        <v>132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8" t="s">
        <v>80</v>
      </c>
      <c r="BK318" s="231">
        <f>ROUND(I318*H318,2)</f>
        <v>0</v>
      </c>
      <c r="BL318" s="18" t="s">
        <v>227</v>
      </c>
      <c r="BM318" s="230" t="s">
        <v>1263</v>
      </c>
    </row>
    <row r="319" s="2" customFormat="1">
      <c r="A319" s="39"/>
      <c r="B319" s="40"/>
      <c r="C319" s="41"/>
      <c r="D319" s="232" t="s">
        <v>145</v>
      </c>
      <c r="E319" s="41"/>
      <c r="F319" s="233" t="s">
        <v>1264</v>
      </c>
      <c r="G319" s="41"/>
      <c r="H319" s="41"/>
      <c r="I319" s="137"/>
      <c r="J319" s="41"/>
      <c r="K319" s="41"/>
      <c r="L319" s="45"/>
      <c r="M319" s="234"/>
      <c r="N319" s="235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145</v>
      </c>
      <c r="AU319" s="18" t="s">
        <v>82</v>
      </c>
    </row>
    <row r="320" s="14" customFormat="1">
      <c r="A320" s="14"/>
      <c r="B320" s="246"/>
      <c r="C320" s="247"/>
      <c r="D320" s="232" t="s">
        <v>147</v>
      </c>
      <c r="E320" s="248" t="s">
        <v>19</v>
      </c>
      <c r="F320" s="249" t="s">
        <v>1265</v>
      </c>
      <c r="G320" s="247"/>
      <c r="H320" s="250">
        <v>24.960000000000001</v>
      </c>
      <c r="I320" s="251"/>
      <c r="J320" s="247"/>
      <c r="K320" s="247"/>
      <c r="L320" s="252"/>
      <c r="M320" s="253"/>
      <c r="N320" s="254"/>
      <c r="O320" s="254"/>
      <c r="P320" s="254"/>
      <c r="Q320" s="254"/>
      <c r="R320" s="254"/>
      <c r="S320" s="254"/>
      <c r="T320" s="255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6" t="s">
        <v>147</v>
      </c>
      <c r="AU320" s="256" t="s">
        <v>82</v>
      </c>
      <c r="AV320" s="14" t="s">
        <v>82</v>
      </c>
      <c r="AW320" s="14" t="s">
        <v>33</v>
      </c>
      <c r="AX320" s="14" t="s">
        <v>80</v>
      </c>
      <c r="AY320" s="256" t="s">
        <v>132</v>
      </c>
    </row>
    <row r="321" s="2" customFormat="1" ht="16.5" customHeight="1">
      <c r="A321" s="39"/>
      <c r="B321" s="40"/>
      <c r="C321" s="219" t="s">
        <v>498</v>
      </c>
      <c r="D321" s="219" t="s">
        <v>134</v>
      </c>
      <c r="E321" s="220" t="s">
        <v>1266</v>
      </c>
      <c r="F321" s="221" t="s">
        <v>1267</v>
      </c>
      <c r="G321" s="222" t="s">
        <v>201</v>
      </c>
      <c r="H321" s="223">
        <v>24.960000000000001</v>
      </c>
      <c r="I321" s="224"/>
      <c r="J321" s="225">
        <f>ROUND(I321*H321,2)</f>
        <v>0</v>
      </c>
      <c r="K321" s="221" t="s">
        <v>143</v>
      </c>
      <c r="L321" s="45"/>
      <c r="M321" s="226" t="s">
        <v>19</v>
      </c>
      <c r="N321" s="227" t="s">
        <v>43</v>
      </c>
      <c r="O321" s="85"/>
      <c r="P321" s="228">
        <f>O321*H321</f>
        <v>0</v>
      </c>
      <c r="Q321" s="228">
        <v>0.00029</v>
      </c>
      <c r="R321" s="228">
        <f>Q321*H321</f>
        <v>0.0072383999999999999</v>
      </c>
      <c r="S321" s="228">
        <v>0</v>
      </c>
      <c r="T321" s="22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0" t="s">
        <v>227</v>
      </c>
      <c r="AT321" s="230" t="s">
        <v>134</v>
      </c>
      <c r="AU321" s="230" t="s">
        <v>82</v>
      </c>
      <c r="AY321" s="18" t="s">
        <v>132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8" t="s">
        <v>80</v>
      </c>
      <c r="BK321" s="231">
        <f>ROUND(I321*H321,2)</f>
        <v>0</v>
      </c>
      <c r="BL321" s="18" t="s">
        <v>227</v>
      </c>
      <c r="BM321" s="230" t="s">
        <v>1268</v>
      </c>
    </row>
    <row r="322" s="2" customFormat="1">
      <c r="A322" s="39"/>
      <c r="B322" s="40"/>
      <c r="C322" s="41"/>
      <c r="D322" s="232" t="s">
        <v>145</v>
      </c>
      <c r="E322" s="41"/>
      <c r="F322" s="233" t="s">
        <v>1269</v>
      </c>
      <c r="G322" s="41"/>
      <c r="H322" s="41"/>
      <c r="I322" s="137"/>
      <c r="J322" s="41"/>
      <c r="K322" s="41"/>
      <c r="L322" s="45"/>
      <c r="M322" s="279"/>
      <c r="N322" s="280"/>
      <c r="O322" s="281"/>
      <c r="P322" s="281"/>
      <c r="Q322" s="281"/>
      <c r="R322" s="281"/>
      <c r="S322" s="281"/>
      <c r="T322" s="282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145</v>
      </c>
      <c r="AU322" s="18" t="s">
        <v>82</v>
      </c>
    </row>
    <row r="323" s="2" customFormat="1" ht="6.96" customHeight="1">
      <c r="A323" s="39"/>
      <c r="B323" s="60"/>
      <c r="C323" s="61"/>
      <c r="D323" s="61"/>
      <c r="E323" s="61"/>
      <c r="F323" s="61"/>
      <c r="G323" s="61"/>
      <c r="H323" s="61"/>
      <c r="I323" s="167"/>
      <c r="J323" s="61"/>
      <c r="K323" s="61"/>
      <c r="L323" s="45"/>
      <c r="M323" s="39"/>
      <c r="O323" s="39"/>
      <c r="P323" s="39"/>
      <c r="Q323" s="39"/>
      <c r="R323" s="39"/>
      <c r="S323" s="39"/>
      <c r="T323" s="39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</row>
  </sheetData>
  <sheetProtection sheet="1" autoFilter="0" formatColumns="0" formatRows="0" objects="1" scenarios="1" spinCount="100000" saltValue="Jznpnze5cAbU1N/J4AEMMczdIbVLaCz5zs2ni7wu1ILsBvVyu5MVFAdDNRZTnwfyuTWG+iirnZYUy1rD7hBzhg==" hashValue="rAyJIZQyjlDornqfVBlI6a5gSRJHOTYyuj/gtcbxB4ghQktqVrFq4lfxgAn+d7eGoJV0u58BMgOa7gZbwRnbUA==" algorithmName="SHA-512" password="CC35"/>
  <autoFilter ref="C93:K322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29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82</v>
      </c>
    </row>
    <row r="4" s="1" customFormat="1" ht="24.96" customHeight="1">
      <c r="B4" s="21"/>
      <c r="D4" s="133" t="s">
        <v>95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Rekonstrukce sportovního stadionu ZŠ R.Frimla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96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1270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19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stavby'!AN8</f>
        <v>5. 12. 2019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">
        <v>19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27</v>
      </c>
      <c r="F15" s="39"/>
      <c r="G15" s="39"/>
      <c r="H15" s="39"/>
      <c r="I15" s="141" t="s">
        <v>28</v>
      </c>
      <c r="J15" s="140" t="s">
        <v>19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28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31</v>
      </c>
      <c r="E20" s="39"/>
      <c r="F20" s="39"/>
      <c r="G20" s="39"/>
      <c r="H20" s="39"/>
      <c r="I20" s="141" t="s">
        <v>26</v>
      </c>
      <c r="J20" s="140" t="s">
        <v>19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32</v>
      </c>
      <c r="F21" s="39"/>
      <c r="G21" s="39"/>
      <c r="H21" s="39"/>
      <c r="I21" s="141" t="s">
        <v>28</v>
      </c>
      <c r="J21" s="140" t="s">
        <v>19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34</v>
      </c>
      <c r="E23" s="39"/>
      <c r="F23" s="39"/>
      <c r="G23" s="39"/>
      <c r="H23" s="39"/>
      <c r="I23" s="141" t="s">
        <v>26</v>
      </c>
      <c r="J23" s="140" t="str">
        <f>IF('Rekapitulace stavby'!AN19="","",'Rekapitulace stavby'!AN19)</f>
        <v/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0" t="str">
        <f>IF('Rekapitulace stavby'!AN20="","",'Rekapitulace stavby'!AN20)</f>
        <v/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36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51" customHeight="1">
      <c r="A27" s="143"/>
      <c r="B27" s="144"/>
      <c r="C27" s="143"/>
      <c r="D27" s="143"/>
      <c r="E27" s="145" t="s">
        <v>37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38</v>
      </c>
      <c r="E30" s="39"/>
      <c r="F30" s="39"/>
      <c r="G30" s="39"/>
      <c r="H30" s="39"/>
      <c r="I30" s="137"/>
      <c r="J30" s="151">
        <f>ROUND(J89,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40</v>
      </c>
      <c r="G32" s="39"/>
      <c r="H32" s="39"/>
      <c r="I32" s="153" t="s">
        <v>39</v>
      </c>
      <c r="J32" s="152" t="s">
        <v>41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35" t="s">
        <v>43</v>
      </c>
      <c r="F33" s="155">
        <f>ROUND((SUM(BE89:BE388)),  2)</f>
        <v>0</v>
      </c>
      <c r="G33" s="39"/>
      <c r="H33" s="39"/>
      <c r="I33" s="156">
        <v>0.20999999999999999</v>
      </c>
      <c r="J33" s="155">
        <f>ROUND(((SUM(BE89:BE388))*I33),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44</v>
      </c>
      <c r="F34" s="155">
        <f>ROUND((SUM(BF89:BF388)),  2)</f>
        <v>0</v>
      </c>
      <c r="G34" s="39"/>
      <c r="H34" s="39"/>
      <c r="I34" s="156">
        <v>0.14999999999999999</v>
      </c>
      <c r="J34" s="155">
        <f>ROUND(((SUM(BF89:BF388))*I34),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45</v>
      </c>
      <c r="F35" s="155">
        <f>ROUND((SUM(BG89:BG388)),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46</v>
      </c>
      <c r="F36" s="155">
        <f>ROUND((SUM(BH89:BH388)),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47</v>
      </c>
      <c r="F37" s="155">
        <f>ROUND((SUM(BI89:BI388)),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98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Rekonstrukce sportovního stadionu ZŠ R.Frimla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96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SO.03 - Objekt sociálního zařízení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Trutnov</v>
      </c>
      <c r="G52" s="41"/>
      <c r="H52" s="41"/>
      <c r="I52" s="141" t="s">
        <v>23</v>
      </c>
      <c r="J52" s="73" t="str">
        <f>IF(J12="","",J12)</f>
        <v>5. 12. 2019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Trutnov</v>
      </c>
      <c r="G54" s="41"/>
      <c r="H54" s="41"/>
      <c r="I54" s="141" t="s">
        <v>31</v>
      </c>
      <c r="J54" s="37" t="str">
        <f>E21</f>
        <v>PROVOD s.r.o.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141" t="s">
        <v>34</v>
      </c>
      <c r="J55" s="37" t="str">
        <f>E24</f>
        <v xml:space="preserve"> 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99</v>
      </c>
      <c r="D57" s="173"/>
      <c r="E57" s="173"/>
      <c r="F57" s="173"/>
      <c r="G57" s="173"/>
      <c r="H57" s="173"/>
      <c r="I57" s="174"/>
      <c r="J57" s="175" t="s">
        <v>100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70</v>
      </c>
      <c r="D59" s="41"/>
      <c r="E59" s="41"/>
      <c r="F59" s="41"/>
      <c r="G59" s="41"/>
      <c r="H59" s="41"/>
      <c r="I59" s="137"/>
      <c r="J59" s="103">
        <f>J89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101</v>
      </c>
    </row>
    <row r="60" s="9" customFormat="1" ht="24.96" customHeight="1">
      <c r="A60" s="9"/>
      <c r="B60" s="177"/>
      <c r="C60" s="178"/>
      <c r="D60" s="179" t="s">
        <v>102</v>
      </c>
      <c r="E60" s="180"/>
      <c r="F60" s="180"/>
      <c r="G60" s="180"/>
      <c r="H60" s="180"/>
      <c r="I60" s="181"/>
      <c r="J60" s="182">
        <f>J90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85"/>
      <c r="D61" s="186" t="s">
        <v>103</v>
      </c>
      <c r="E61" s="187"/>
      <c r="F61" s="187"/>
      <c r="G61" s="187"/>
      <c r="H61" s="187"/>
      <c r="I61" s="188"/>
      <c r="J61" s="189">
        <f>J91</f>
        <v>0</v>
      </c>
      <c r="K61" s="185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85"/>
      <c r="D62" s="186" t="s">
        <v>1054</v>
      </c>
      <c r="E62" s="187"/>
      <c r="F62" s="187"/>
      <c r="G62" s="187"/>
      <c r="H62" s="187"/>
      <c r="I62" s="188"/>
      <c r="J62" s="189">
        <f>J117</f>
        <v>0</v>
      </c>
      <c r="K62" s="185"/>
      <c r="L62" s="19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85"/>
      <c r="D63" s="186" t="s">
        <v>1055</v>
      </c>
      <c r="E63" s="187"/>
      <c r="F63" s="187"/>
      <c r="G63" s="187"/>
      <c r="H63" s="187"/>
      <c r="I63" s="188"/>
      <c r="J63" s="189">
        <f>J133</f>
        <v>0</v>
      </c>
      <c r="K63" s="185"/>
      <c r="L63" s="19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4"/>
      <c r="C64" s="185"/>
      <c r="D64" s="186" t="s">
        <v>104</v>
      </c>
      <c r="E64" s="187"/>
      <c r="F64" s="187"/>
      <c r="G64" s="187"/>
      <c r="H64" s="187"/>
      <c r="I64" s="188"/>
      <c r="J64" s="189">
        <f>J145</f>
        <v>0</v>
      </c>
      <c r="K64" s="185"/>
      <c r="L64" s="19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4"/>
      <c r="C65" s="185"/>
      <c r="D65" s="186" t="s">
        <v>107</v>
      </c>
      <c r="E65" s="187"/>
      <c r="F65" s="187"/>
      <c r="G65" s="187"/>
      <c r="H65" s="187"/>
      <c r="I65" s="188"/>
      <c r="J65" s="189">
        <f>J154</f>
        <v>0</v>
      </c>
      <c r="K65" s="185"/>
      <c r="L65" s="19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85"/>
      <c r="D66" s="186" t="s">
        <v>110</v>
      </c>
      <c r="E66" s="187"/>
      <c r="F66" s="187"/>
      <c r="G66" s="187"/>
      <c r="H66" s="187"/>
      <c r="I66" s="188"/>
      <c r="J66" s="189">
        <f>J157</f>
        <v>0</v>
      </c>
      <c r="K66" s="185"/>
      <c r="L66" s="19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85"/>
      <c r="D67" s="186" t="s">
        <v>1271</v>
      </c>
      <c r="E67" s="187"/>
      <c r="F67" s="187"/>
      <c r="G67" s="187"/>
      <c r="H67" s="187"/>
      <c r="I67" s="188"/>
      <c r="J67" s="189">
        <f>J179</f>
        <v>0</v>
      </c>
      <c r="K67" s="185"/>
      <c r="L67" s="19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85"/>
      <c r="D68" s="186" t="s">
        <v>1272</v>
      </c>
      <c r="E68" s="187"/>
      <c r="F68" s="187"/>
      <c r="G68" s="187"/>
      <c r="H68" s="187"/>
      <c r="I68" s="188"/>
      <c r="J68" s="189">
        <f>J227</f>
        <v>0</v>
      </c>
      <c r="K68" s="185"/>
      <c r="L68" s="19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4"/>
      <c r="C69" s="185"/>
      <c r="D69" s="186" t="s">
        <v>1273</v>
      </c>
      <c r="E69" s="187"/>
      <c r="F69" s="187"/>
      <c r="G69" s="187"/>
      <c r="H69" s="187"/>
      <c r="I69" s="188"/>
      <c r="J69" s="189">
        <f>J308</f>
        <v>0</v>
      </c>
      <c r="K69" s="185"/>
      <c r="L69" s="19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137"/>
      <c r="J70" s="41"/>
      <c r="K70" s="41"/>
      <c r="L70" s="13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167"/>
      <c r="J71" s="61"/>
      <c r="K71" s="61"/>
      <c r="L71" s="13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170"/>
      <c r="J75" s="63"/>
      <c r="K75" s="63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117</v>
      </c>
      <c r="D76" s="41"/>
      <c r="E76" s="41"/>
      <c r="F76" s="41"/>
      <c r="G76" s="41"/>
      <c r="H76" s="41"/>
      <c r="I76" s="137"/>
      <c r="J76" s="41"/>
      <c r="K76" s="4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137"/>
      <c r="J77" s="41"/>
      <c r="K77" s="41"/>
      <c r="L77" s="13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137"/>
      <c r="J78" s="41"/>
      <c r="K78" s="41"/>
      <c r="L78" s="13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1" t="str">
        <f>E7</f>
        <v>Rekonstrukce sportovního stadionu ZŠ R.Frimla</v>
      </c>
      <c r="F79" s="33"/>
      <c r="G79" s="33"/>
      <c r="H79" s="33"/>
      <c r="I79" s="137"/>
      <c r="J79" s="41"/>
      <c r="K79" s="41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96</v>
      </c>
      <c r="D80" s="41"/>
      <c r="E80" s="41"/>
      <c r="F80" s="41"/>
      <c r="G80" s="41"/>
      <c r="H80" s="41"/>
      <c r="I80" s="137"/>
      <c r="J80" s="41"/>
      <c r="K80" s="41"/>
      <c r="L80" s="13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E9</f>
        <v>SO.03 - Objekt sociálního zařízení</v>
      </c>
      <c r="F81" s="41"/>
      <c r="G81" s="41"/>
      <c r="H81" s="41"/>
      <c r="I81" s="137"/>
      <c r="J81" s="41"/>
      <c r="K81" s="41"/>
      <c r="L81" s="13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137"/>
      <c r="J82" s="41"/>
      <c r="K82" s="41"/>
      <c r="L82" s="13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F12</f>
        <v>Trutnov</v>
      </c>
      <c r="G83" s="41"/>
      <c r="H83" s="41"/>
      <c r="I83" s="141" t="s">
        <v>23</v>
      </c>
      <c r="J83" s="73" t="str">
        <f>IF(J12="","",J12)</f>
        <v>5. 12. 2019</v>
      </c>
      <c r="K83" s="41"/>
      <c r="L83" s="13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137"/>
      <c r="J84" s="41"/>
      <c r="K84" s="41"/>
      <c r="L84" s="13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E15</f>
        <v>Město Trutnov</v>
      </c>
      <c r="G85" s="41"/>
      <c r="H85" s="41"/>
      <c r="I85" s="141" t="s">
        <v>31</v>
      </c>
      <c r="J85" s="37" t="str">
        <f>E21</f>
        <v>PROVOD s.r.o.</v>
      </c>
      <c r="K85" s="41"/>
      <c r="L85" s="13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IF(E18="","",E18)</f>
        <v>Vyplň údaj</v>
      </c>
      <c r="G86" s="41"/>
      <c r="H86" s="41"/>
      <c r="I86" s="141" t="s">
        <v>34</v>
      </c>
      <c r="J86" s="37" t="str">
        <f>E24</f>
        <v xml:space="preserve"> </v>
      </c>
      <c r="K86" s="41"/>
      <c r="L86" s="13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137"/>
      <c r="J87" s="41"/>
      <c r="K87" s="41"/>
      <c r="L87" s="13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91"/>
      <c r="B88" s="192"/>
      <c r="C88" s="193" t="s">
        <v>118</v>
      </c>
      <c r="D88" s="194" t="s">
        <v>57</v>
      </c>
      <c r="E88" s="194" t="s">
        <v>53</v>
      </c>
      <c r="F88" s="194" t="s">
        <v>54</v>
      </c>
      <c r="G88" s="194" t="s">
        <v>119</v>
      </c>
      <c r="H88" s="194" t="s">
        <v>120</v>
      </c>
      <c r="I88" s="195" t="s">
        <v>121</v>
      </c>
      <c r="J88" s="194" t="s">
        <v>100</v>
      </c>
      <c r="K88" s="196" t="s">
        <v>122</v>
      </c>
      <c r="L88" s="197"/>
      <c r="M88" s="93" t="s">
        <v>19</v>
      </c>
      <c r="N88" s="94" t="s">
        <v>42</v>
      </c>
      <c r="O88" s="94" t="s">
        <v>123</v>
      </c>
      <c r="P88" s="94" t="s">
        <v>124</v>
      </c>
      <c r="Q88" s="94" t="s">
        <v>125</v>
      </c>
      <c r="R88" s="94" t="s">
        <v>126</v>
      </c>
      <c r="S88" s="94" t="s">
        <v>127</v>
      </c>
      <c r="T88" s="95" t="s">
        <v>128</v>
      </c>
      <c r="U88" s="191"/>
      <c r="V88" s="191"/>
      <c r="W88" s="191"/>
      <c r="X88" s="191"/>
      <c r="Y88" s="191"/>
      <c r="Z88" s="191"/>
      <c r="AA88" s="191"/>
      <c r="AB88" s="191"/>
      <c r="AC88" s="191"/>
      <c r="AD88" s="191"/>
      <c r="AE88" s="191"/>
    </row>
    <row r="89" s="2" customFormat="1" ht="22.8" customHeight="1">
      <c r="A89" s="39"/>
      <c r="B89" s="40"/>
      <c r="C89" s="100" t="s">
        <v>129</v>
      </c>
      <c r="D89" s="41"/>
      <c r="E89" s="41"/>
      <c r="F89" s="41"/>
      <c r="G89" s="41"/>
      <c r="H89" s="41"/>
      <c r="I89" s="137"/>
      <c r="J89" s="198">
        <f>BK89</f>
        <v>0</v>
      </c>
      <c r="K89" s="41"/>
      <c r="L89" s="45"/>
      <c r="M89" s="96"/>
      <c r="N89" s="199"/>
      <c r="O89" s="97"/>
      <c r="P89" s="200">
        <f>P90</f>
        <v>0</v>
      </c>
      <c r="Q89" s="97"/>
      <c r="R89" s="200">
        <f>R90</f>
        <v>50.159906460000002</v>
      </c>
      <c r="S89" s="97"/>
      <c r="T89" s="201">
        <f>T90</f>
        <v>5.0008800000000004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71</v>
      </c>
      <c r="AU89" s="18" t="s">
        <v>101</v>
      </c>
      <c r="BK89" s="202">
        <f>BK90</f>
        <v>0</v>
      </c>
    </row>
    <row r="90" s="12" customFormat="1" ht="25.92" customHeight="1">
      <c r="A90" s="12"/>
      <c r="B90" s="203"/>
      <c r="C90" s="204"/>
      <c r="D90" s="205" t="s">
        <v>71</v>
      </c>
      <c r="E90" s="206" t="s">
        <v>130</v>
      </c>
      <c r="F90" s="206" t="s">
        <v>131</v>
      </c>
      <c r="G90" s="204"/>
      <c r="H90" s="204"/>
      <c r="I90" s="207"/>
      <c r="J90" s="208">
        <f>BK90</f>
        <v>0</v>
      </c>
      <c r="K90" s="204"/>
      <c r="L90" s="209"/>
      <c r="M90" s="210"/>
      <c r="N90" s="211"/>
      <c r="O90" s="211"/>
      <c r="P90" s="212">
        <f>P91+P117+P133+P145+P154+P157+P179+P227+P308</f>
        <v>0</v>
      </c>
      <c r="Q90" s="211"/>
      <c r="R90" s="212">
        <f>R91+R117+R133+R145+R154+R157+R179+R227+R308</f>
        <v>50.159906460000002</v>
      </c>
      <c r="S90" s="211"/>
      <c r="T90" s="213">
        <f>T91+T117+T133+T145+T154+T157+T179+T227+T308</f>
        <v>5.0008800000000004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4" t="s">
        <v>80</v>
      </c>
      <c r="AT90" s="215" t="s">
        <v>71</v>
      </c>
      <c r="AU90" s="215" t="s">
        <v>72</v>
      </c>
      <c r="AY90" s="214" t="s">
        <v>132</v>
      </c>
      <c r="BK90" s="216">
        <f>BK91+BK117+BK133+BK145+BK154+BK157+BK179+BK227+BK308</f>
        <v>0</v>
      </c>
    </row>
    <row r="91" s="12" customFormat="1" ht="22.8" customHeight="1">
      <c r="A91" s="12"/>
      <c r="B91" s="203"/>
      <c r="C91" s="204"/>
      <c r="D91" s="205" t="s">
        <v>71</v>
      </c>
      <c r="E91" s="217" t="s">
        <v>80</v>
      </c>
      <c r="F91" s="217" t="s">
        <v>133</v>
      </c>
      <c r="G91" s="204"/>
      <c r="H91" s="204"/>
      <c r="I91" s="207"/>
      <c r="J91" s="218">
        <f>BK91</f>
        <v>0</v>
      </c>
      <c r="K91" s="204"/>
      <c r="L91" s="209"/>
      <c r="M91" s="210"/>
      <c r="N91" s="211"/>
      <c r="O91" s="211"/>
      <c r="P91" s="212">
        <f>SUM(P92:P116)</f>
        <v>0</v>
      </c>
      <c r="Q91" s="211"/>
      <c r="R91" s="212">
        <f>SUM(R92:R116)</f>
        <v>0</v>
      </c>
      <c r="S91" s="211"/>
      <c r="T91" s="213">
        <f>SUM(T92:T116)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4" t="s">
        <v>80</v>
      </c>
      <c r="AT91" s="215" t="s">
        <v>71</v>
      </c>
      <c r="AU91" s="215" t="s">
        <v>80</v>
      </c>
      <c r="AY91" s="214" t="s">
        <v>132</v>
      </c>
      <c r="BK91" s="216">
        <f>SUM(BK92:BK116)</f>
        <v>0</v>
      </c>
    </row>
    <row r="92" s="2" customFormat="1" ht="16.5" customHeight="1">
      <c r="A92" s="39"/>
      <c r="B92" s="40"/>
      <c r="C92" s="219" t="s">
        <v>80</v>
      </c>
      <c r="D92" s="219" t="s">
        <v>134</v>
      </c>
      <c r="E92" s="220" t="s">
        <v>1274</v>
      </c>
      <c r="F92" s="221" t="s">
        <v>136</v>
      </c>
      <c r="G92" s="222" t="s">
        <v>137</v>
      </c>
      <c r="H92" s="223">
        <v>1</v>
      </c>
      <c r="I92" s="224"/>
      <c r="J92" s="225">
        <f>ROUND(I92*H92,2)</f>
        <v>0</v>
      </c>
      <c r="K92" s="221" t="s">
        <v>19</v>
      </c>
      <c r="L92" s="45"/>
      <c r="M92" s="226" t="s">
        <v>19</v>
      </c>
      <c r="N92" s="227" t="s">
        <v>43</v>
      </c>
      <c r="O92" s="85"/>
      <c r="P92" s="228">
        <f>O92*H92</f>
        <v>0</v>
      </c>
      <c r="Q92" s="228">
        <v>0</v>
      </c>
      <c r="R92" s="228">
        <f>Q92*H92</f>
        <v>0</v>
      </c>
      <c r="S92" s="228">
        <v>0</v>
      </c>
      <c r="T92" s="229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30" t="s">
        <v>138</v>
      </c>
      <c r="AT92" s="230" t="s">
        <v>134</v>
      </c>
      <c r="AU92" s="230" t="s">
        <v>82</v>
      </c>
      <c r="AY92" s="18" t="s">
        <v>132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18" t="s">
        <v>80</v>
      </c>
      <c r="BK92" s="231">
        <f>ROUND(I92*H92,2)</f>
        <v>0</v>
      </c>
      <c r="BL92" s="18" t="s">
        <v>138</v>
      </c>
      <c r="BM92" s="230" t="s">
        <v>139</v>
      </c>
    </row>
    <row r="93" s="2" customFormat="1" ht="16.5" customHeight="1">
      <c r="A93" s="39"/>
      <c r="B93" s="40"/>
      <c r="C93" s="219" t="s">
        <v>82</v>
      </c>
      <c r="D93" s="219" t="s">
        <v>134</v>
      </c>
      <c r="E93" s="220" t="s">
        <v>140</v>
      </c>
      <c r="F93" s="221" t="s">
        <v>141</v>
      </c>
      <c r="G93" s="222" t="s">
        <v>142</v>
      </c>
      <c r="H93" s="223">
        <v>8.7149999999999999</v>
      </c>
      <c r="I93" s="224"/>
      <c r="J93" s="225">
        <f>ROUND(I93*H93,2)</f>
        <v>0</v>
      </c>
      <c r="K93" s="221" t="s">
        <v>143</v>
      </c>
      <c r="L93" s="45"/>
      <c r="M93" s="226" t="s">
        <v>19</v>
      </c>
      <c r="N93" s="227" t="s">
        <v>43</v>
      </c>
      <c r="O93" s="85"/>
      <c r="P93" s="228">
        <f>O93*H93</f>
        <v>0</v>
      </c>
      <c r="Q93" s="228">
        <v>0</v>
      </c>
      <c r="R93" s="228">
        <f>Q93*H93</f>
        <v>0</v>
      </c>
      <c r="S93" s="228">
        <v>0</v>
      </c>
      <c r="T93" s="229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30" t="s">
        <v>138</v>
      </c>
      <c r="AT93" s="230" t="s">
        <v>134</v>
      </c>
      <c r="AU93" s="230" t="s">
        <v>82</v>
      </c>
      <c r="AY93" s="18" t="s">
        <v>132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18" t="s">
        <v>80</v>
      </c>
      <c r="BK93" s="231">
        <f>ROUND(I93*H93,2)</f>
        <v>0</v>
      </c>
      <c r="BL93" s="18" t="s">
        <v>138</v>
      </c>
      <c r="BM93" s="230" t="s">
        <v>144</v>
      </c>
    </row>
    <row r="94" s="2" customFormat="1">
      <c r="A94" s="39"/>
      <c r="B94" s="40"/>
      <c r="C94" s="41"/>
      <c r="D94" s="232" t="s">
        <v>145</v>
      </c>
      <c r="E94" s="41"/>
      <c r="F94" s="233" t="s">
        <v>146</v>
      </c>
      <c r="G94" s="41"/>
      <c r="H94" s="41"/>
      <c r="I94" s="137"/>
      <c r="J94" s="41"/>
      <c r="K94" s="41"/>
      <c r="L94" s="45"/>
      <c r="M94" s="234"/>
      <c r="N94" s="235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145</v>
      </c>
      <c r="AU94" s="18" t="s">
        <v>82</v>
      </c>
    </row>
    <row r="95" s="13" customFormat="1">
      <c r="A95" s="13"/>
      <c r="B95" s="236"/>
      <c r="C95" s="237"/>
      <c r="D95" s="232" t="s">
        <v>147</v>
      </c>
      <c r="E95" s="238" t="s">
        <v>19</v>
      </c>
      <c r="F95" s="239" t="s">
        <v>148</v>
      </c>
      <c r="G95" s="237"/>
      <c r="H95" s="238" t="s">
        <v>19</v>
      </c>
      <c r="I95" s="240"/>
      <c r="J95" s="237"/>
      <c r="K95" s="237"/>
      <c r="L95" s="241"/>
      <c r="M95" s="242"/>
      <c r="N95" s="243"/>
      <c r="O95" s="243"/>
      <c r="P95" s="243"/>
      <c r="Q95" s="243"/>
      <c r="R95" s="243"/>
      <c r="S95" s="243"/>
      <c r="T95" s="24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5" t="s">
        <v>147</v>
      </c>
      <c r="AU95" s="245" t="s">
        <v>82</v>
      </c>
      <c r="AV95" s="13" t="s">
        <v>80</v>
      </c>
      <c r="AW95" s="13" t="s">
        <v>33</v>
      </c>
      <c r="AX95" s="13" t="s">
        <v>72</v>
      </c>
      <c r="AY95" s="245" t="s">
        <v>132</v>
      </c>
    </row>
    <row r="96" s="14" customFormat="1">
      <c r="A96" s="14"/>
      <c r="B96" s="246"/>
      <c r="C96" s="247"/>
      <c r="D96" s="232" t="s">
        <v>147</v>
      </c>
      <c r="E96" s="248" t="s">
        <v>19</v>
      </c>
      <c r="F96" s="249" t="s">
        <v>1275</v>
      </c>
      <c r="G96" s="247"/>
      <c r="H96" s="250">
        <v>8.7149999999999999</v>
      </c>
      <c r="I96" s="251"/>
      <c r="J96" s="247"/>
      <c r="K96" s="247"/>
      <c r="L96" s="252"/>
      <c r="M96" s="253"/>
      <c r="N96" s="254"/>
      <c r="O96" s="254"/>
      <c r="P96" s="254"/>
      <c r="Q96" s="254"/>
      <c r="R96" s="254"/>
      <c r="S96" s="254"/>
      <c r="T96" s="25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6" t="s">
        <v>147</v>
      </c>
      <c r="AU96" s="256" t="s">
        <v>82</v>
      </c>
      <c r="AV96" s="14" t="s">
        <v>82</v>
      </c>
      <c r="AW96" s="14" t="s">
        <v>33</v>
      </c>
      <c r="AX96" s="14" t="s">
        <v>80</v>
      </c>
      <c r="AY96" s="256" t="s">
        <v>132</v>
      </c>
    </row>
    <row r="97" s="2" customFormat="1" ht="16.5" customHeight="1">
      <c r="A97" s="39"/>
      <c r="B97" s="40"/>
      <c r="C97" s="219" t="s">
        <v>150</v>
      </c>
      <c r="D97" s="219" t="s">
        <v>134</v>
      </c>
      <c r="E97" s="220" t="s">
        <v>151</v>
      </c>
      <c r="F97" s="221" t="s">
        <v>152</v>
      </c>
      <c r="G97" s="222" t="s">
        <v>142</v>
      </c>
      <c r="H97" s="223">
        <v>8.7149999999999999</v>
      </c>
      <c r="I97" s="224"/>
      <c r="J97" s="225">
        <f>ROUND(I97*H97,2)</f>
        <v>0</v>
      </c>
      <c r="K97" s="221" t="s">
        <v>143</v>
      </c>
      <c r="L97" s="45"/>
      <c r="M97" s="226" t="s">
        <v>19</v>
      </c>
      <c r="N97" s="227" t="s">
        <v>43</v>
      </c>
      <c r="O97" s="85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30" t="s">
        <v>138</v>
      </c>
      <c r="AT97" s="230" t="s">
        <v>134</v>
      </c>
      <c r="AU97" s="230" t="s">
        <v>82</v>
      </c>
      <c r="AY97" s="18" t="s">
        <v>132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18" t="s">
        <v>80</v>
      </c>
      <c r="BK97" s="231">
        <f>ROUND(I97*H97,2)</f>
        <v>0</v>
      </c>
      <c r="BL97" s="18" t="s">
        <v>138</v>
      </c>
      <c r="BM97" s="230" t="s">
        <v>153</v>
      </c>
    </row>
    <row r="98" s="2" customFormat="1">
      <c r="A98" s="39"/>
      <c r="B98" s="40"/>
      <c r="C98" s="41"/>
      <c r="D98" s="232" t="s">
        <v>145</v>
      </c>
      <c r="E98" s="41"/>
      <c r="F98" s="233" t="s">
        <v>154</v>
      </c>
      <c r="G98" s="41"/>
      <c r="H98" s="41"/>
      <c r="I98" s="137"/>
      <c r="J98" s="41"/>
      <c r="K98" s="41"/>
      <c r="L98" s="45"/>
      <c r="M98" s="234"/>
      <c r="N98" s="235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145</v>
      </c>
      <c r="AU98" s="18" t="s">
        <v>82</v>
      </c>
    </row>
    <row r="99" s="13" customFormat="1">
      <c r="A99" s="13"/>
      <c r="B99" s="236"/>
      <c r="C99" s="237"/>
      <c r="D99" s="232" t="s">
        <v>147</v>
      </c>
      <c r="E99" s="238" t="s">
        <v>19</v>
      </c>
      <c r="F99" s="239" t="s">
        <v>155</v>
      </c>
      <c r="G99" s="237"/>
      <c r="H99" s="238" t="s">
        <v>19</v>
      </c>
      <c r="I99" s="240"/>
      <c r="J99" s="237"/>
      <c r="K99" s="237"/>
      <c r="L99" s="241"/>
      <c r="M99" s="242"/>
      <c r="N99" s="243"/>
      <c r="O99" s="243"/>
      <c r="P99" s="243"/>
      <c r="Q99" s="243"/>
      <c r="R99" s="243"/>
      <c r="S99" s="243"/>
      <c r="T99" s="24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5" t="s">
        <v>147</v>
      </c>
      <c r="AU99" s="245" t="s">
        <v>82</v>
      </c>
      <c r="AV99" s="13" t="s">
        <v>80</v>
      </c>
      <c r="AW99" s="13" t="s">
        <v>33</v>
      </c>
      <c r="AX99" s="13" t="s">
        <v>72</v>
      </c>
      <c r="AY99" s="245" t="s">
        <v>132</v>
      </c>
    </row>
    <row r="100" s="14" customFormat="1">
      <c r="A100" s="14"/>
      <c r="B100" s="246"/>
      <c r="C100" s="247"/>
      <c r="D100" s="232" t="s">
        <v>147</v>
      </c>
      <c r="E100" s="248" t="s">
        <v>19</v>
      </c>
      <c r="F100" s="249" t="s">
        <v>1275</v>
      </c>
      <c r="G100" s="247"/>
      <c r="H100" s="250">
        <v>8.7149999999999999</v>
      </c>
      <c r="I100" s="251"/>
      <c r="J100" s="247"/>
      <c r="K100" s="247"/>
      <c r="L100" s="252"/>
      <c r="M100" s="253"/>
      <c r="N100" s="254"/>
      <c r="O100" s="254"/>
      <c r="P100" s="254"/>
      <c r="Q100" s="254"/>
      <c r="R100" s="254"/>
      <c r="S100" s="254"/>
      <c r="T100" s="25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6" t="s">
        <v>147</v>
      </c>
      <c r="AU100" s="256" t="s">
        <v>82</v>
      </c>
      <c r="AV100" s="14" t="s">
        <v>82</v>
      </c>
      <c r="AW100" s="14" t="s">
        <v>33</v>
      </c>
      <c r="AX100" s="14" t="s">
        <v>80</v>
      </c>
      <c r="AY100" s="256" t="s">
        <v>132</v>
      </c>
    </row>
    <row r="101" s="2" customFormat="1" ht="16.5" customHeight="1">
      <c r="A101" s="39"/>
      <c r="B101" s="40"/>
      <c r="C101" s="219" t="s">
        <v>138</v>
      </c>
      <c r="D101" s="219" t="s">
        <v>134</v>
      </c>
      <c r="E101" s="220" t="s">
        <v>181</v>
      </c>
      <c r="F101" s="221" t="s">
        <v>182</v>
      </c>
      <c r="G101" s="222" t="s">
        <v>142</v>
      </c>
      <c r="H101" s="223">
        <v>17.43</v>
      </c>
      <c r="I101" s="224"/>
      <c r="J101" s="225">
        <f>ROUND(I101*H101,2)</f>
        <v>0</v>
      </c>
      <c r="K101" s="221" t="s">
        <v>143</v>
      </c>
      <c r="L101" s="45"/>
      <c r="M101" s="226" t="s">
        <v>19</v>
      </c>
      <c r="N101" s="227" t="s">
        <v>43</v>
      </c>
      <c r="O101" s="85"/>
      <c r="P101" s="228">
        <f>O101*H101</f>
        <v>0</v>
      </c>
      <c r="Q101" s="228">
        <v>0</v>
      </c>
      <c r="R101" s="228">
        <f>Q101*H101</f>
        <v>0</v>
      </c>
      <c r="S101" s="228">
        <v>0</v>
      </c>
      <c r="T101" s="229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30" t="s">
        <v>138</v>
      </c>
      <c r="AT101" s="230" t="s">
        <v>134</v>
      </c>
      <c r="AU101" s="230" t="s">
        <v>82</v>
      </c>
      <c r="AY101" s="18" t="s">
        <v>132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18" t="s">
        <v>80</v>
      </c>
      <c r="BK101" s="231">
        <f>ROUND(I101*H101,2)</f>
        <v>0</v>
      </c>
      <c r="BL101" s="18" t="s">
        <v>138</v>
      </c>
      <c r="BM101" s="230" t="s">
        <v>183</v>
      </c>
    </row>
    <row r="102" s="2" customFormat="1">
      <c r="A102" s="39"/>
      <c r="B102" s="40"/>
      <c r="C102" s="41"/>
      <c r="D102" s="232" t="s">
        <v>145</v>
      </c>
      <c r="E102" s="41"/>
      <c r="F102" s="233" t="s">
        <v>184</v>
      </c>
      <c r="G102" s="41"/>
      <c r="H102" s="41"/>
      <c r="I102" s="137"/>
      <c r="J102" s="41"/>
      <c r="K102" s="41"/>
      <c r="L102" s="45"/>
      <c r="M102" s="234"/>
      <c r="N102" s="235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145</v>
      </c>
      <c r="AU102" s="18" t="s">
        <v>82</v>
      </c>
    </row>
    <row r="103" s="14" customFormat="1">
      <c r="A103" s="14"/>
      <c r="B103" s="246"/>
      <c r="C103" s="247"/>
      <c r="D103" s="232" t="s">
        <v>147</v>
      </c>
      <c r="E103" s="248" t="s">
        <v>19</v>
      </c>
      <c r="F103" s="249" t="s">
        <v>1276</v>
      </c>
      <c r="G103" s="247"/>
      <c r="H103" s="250">
        <v>17.43</v>
      </c>
      <c r="I103" s="251"/>
      <c r="J103" s="247"/>
      <c r="K103" s="247"/>
      <c r="L103" s="252"/>
      <c r="M103" s="253"/>
      <c r="N103" s="254"/>
      <c r="O103" s="254"/>
      <c r="P103" s="254"/>
      <c r="Q103" s="254"/>
      <c r="R103" s="254"/>
      <c r="S103" s="254"/>
      <c r="T103" s="25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6" t="s">
        <v>147</v>
      </c>
      <c r="AU103" s="256" t="s">
        <v>82</v>
      </c>
      <c r="AV103" s="14" t="s">
        <v>82</v>
      </c>
      <c r="AW103" s="14" t="s">
        <v>33</v>
      </c>
      <c r="AX103" s="14" t="s">
        <v>80</v>
      </c>
      <c r="AY103" s="256" t="s">
        <v>132</v>
      </c>
    </row>
    <row r="104" s="2" customFormat="1" ht="16.5" customHeight="1">
      <c r="A104" s="39"/>
      <c r="B104" s="40"/>
      <c r="C104" s="219" t="s">
        <v>164</v>
      </c>
      <c r="D104" s="219" t="s">
        <v>134</v>
      </c>
      <c r="E104" s="220" t="s">
        <v>390</v>
      </c>
      <c r="F104" s="221" t="s">
        <v>391</v>
      </c>
      <c r="G104" s="222" t="s">
        <v>142</v>
      </c>
      <c r="H104" s="223">
        <v>17.43</v>
      </c>
      <c r="I104" s="224"/>
      <c r="J104" s="225">
        <f>ROUND(I104*H104,2)</f>
        <v>0</v>
      </c>
      <c r="K104" s="221" t="s">
        <v>143</v>
      </c>
      <c r="L104" s="45"/>
      <c r="M104" s="226" t="s">
        <v>19</v>
      </c>
      <c r="N104" s="227" t="s">
        <v>43</v>
      </c>
      <c r="O104" s="85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30" t="s">
        <v>138</v>
      </c>
      <c r="AT104" s="230" t="s">
        <v>134</v>
      </c>
      <c r="AU104" s="230" t="s">
        <v>82</v>
      </c>
      <c r="AY104" s="18" t="s">
        <v>132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18" t="s">
        <v>80</v>
      </c>
      <c r="BK104" s="231">
        <f>ROUND(I104*H104,2)</f>
        <v>0</v>
      </c>
      <c r="BL104" s="18" t="s">
        <v>138</v>
      </c>
      <c r="BM104" s="230" t="s">
        <v>189</v>
      </c>
    </row>
    <row r="105" s="2" customFormat="1">
      <c r="A105" s="39"/>
      <c r="B105" s="40"/>
      <c r="C105" s="41"/>
      <c r="D105" s="232" t="s">
        <v>145</v>
      </c>
      <c r="E105" s="41"/>
      <c r="F105" s="233" t="s">
        <v>393</v>
      </c>
      <c r="G105" s="41"/>
      <c r="H105" s="41"/>
      <c r="I105" s="137"/>
      <c r="J105" s="41"/>
      <c r="K105" s="41"/>
      <c r="L105" s="45"/>
      <c r="M105" s="234"/>
      <c r="N105" s="235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145</v>
      </c>
      <c r="AU105" s="18" t="s">
        <v>82</v>
      </c>
    </row>
    <row r="106" s="2" customFormat="1" ht="16.5" customHeight="1">
      <c r="A106" s="39"/>
      <c r="B106" s="40"/>
      <c r="C106" s="219" t="s">
        <v>169</v>
      </c>
      <c r="D106" s="219" t="s">
        <v>134</v>
      </c>
      <c r="E106" s="220" t="s">
        <v>192</v>
      </c>
      <c r="F106" s="221" t="s">
        <v>193</v>
      </c>
      <c r="G106" s="222" t="s">
        <v>194</v>
      </c>
      <c r="H106" s="223">
        <v>31.373999999999999</v>
      </c>
      <c r="I106" s="224"/>
      <c r="J106" s="225">
        <f>ROUND(I106*H106,2)</f>
        <v>0</v>
      </c>
      <c r="K106" s="221" t="s">
        <v>143</v>
      </c>
      <c r="L106" s="45"/>
      <c r="M106" s="226" t="s">
        <v>19</v>
      </c>
      <c r="N106" s="227" t="s">
        <v>43</v>
      </c>
      <c r="O106" s="85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30" t="s">
        <v>138</v>
      </c>
      <c r="AT106" s="230" t="s">
        <v>134</v>
      </c>
      <c r="AU106" s="230" t="s">
        <v>82</v>
      </c>
      <c r="AY106" s="18" t="s">
        <v>132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18" t="s">
        <v>80</v>
      </c>
      <c r="BK106" s="231">
        <f>ROUND(I106*H106,2)</f>
        <v>0</v>
      </c>
      <c r="BL106" s="18" t="s">
        <v>138</v>
      </c>
      <c r="BM106" s="230" t="s">
        <v>195</v>
      </c>
    </row>
    <row r="107" s="2" customFormat="1">
      <c r="A107" s="39"/>
      <c r="B107" s="40"/>
      <c r="C107" s="41"/>
      <c r="D107" s="232" t="s">
        <v>145</v>
      </c>
      <c r="E107" s="41"/>
      <c r="F107" s="233" t="s">
        <v>196</v>
      </c>
      <c r="G107" s="41"/>
      <c r="H107" s="41"/>
      <c r="I107" s="137"/>
      <c r="J107" s="41"/>
      <c r="K107" s="41"/>
      <c r="L107" s="45"/>
      <c r="M107" s="234"/>
      <c r="N107" s="235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145</v>
      </c>
      <c r="AU107" s="18" t="s">
        <v>82</v>
      </c>
    </row>
    <row r="108" s="14" customFormat="1">
      <c r="A108" s="14"/>
      <c r="B108" s="246"/>
      <c r="C108" s="247"/>
      <c r="D108" s="232" t="s">
        <v>147</v>
      </c>
      <c r="E108" s="248" t="s">
        <v>19</v>
      </c>
      <c r="F108" s="249" t="s">
        <v>1277</v>
      </c>
      <c r="G108" s="247"/>
      <c r="H108" s="250">
        <v>31.373999999999999</v>
      </c>
      <c r="I108" s="251"/>
      <c r="J108" s="247"/>
      <c r="K108" s="247"/>
      <c r="L108" s="252"/>
      <c r="M108" s="253"/>
      <c r="N108" s="254"/>
      <c r="O108" s="254"/>
      <c r="P108" s="254"/>
      <c r="Q108" s="254"/>
      <c r="R108" s="254"/>
      <c r="S108" s="254"/>
      <c r="T108" s="25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6" t="s">
        <v>147</v>
      </c>
      <c r="AU108" s="256" t="s">
        <v>82</v>
      </c>
      <c r="AV108" s="14" t="s">
        <v>82</v>
      </c>
      <c r="AW108" s="14" t="s">
        <v>33</v>
      </c>
      <c r="AX108" s="14" t="s">
        <v>80</v>
      </c>
      <c r="AY108" s="256" t="s">
        <v>132</v>
      </c>
    </row>
    <row r="109" s="2" customFormat="1" ht="16.5" customHeight="1">
      <c r="A109" s="39"/>
      <c r="B109" s="40"/>
      <c r="C109" s="219" t="s">
        <v>175</v>
      </c>
      <c r="D109" s="219" t="s">
        <v>134</v>
      </c>
      <c r="E109" s="220" t="s">
        <v>199</v>
      </c>
      <c r="F109" s="221" t="s">
        <v>200</v>
      </c>
      <c r="G109" s="222" t="s">
        <v>201</v>
      </c>
      <c r="H109" s="223">
        <v>270</v>
      </c>
      <c r="I109" s="224"/>
      <c r="J109" s="225">
        <f>ROUND(I109*H109,2)</f>
        <v>0</v>
      </c>
      <c r="K109" s="221" t="s">
        <v>143</v>
      </c>
      <c r="L109" s="45"/>
      <c r="M109" s="226" t="s">
        <v>19</v>
      </c>
      <c r="N109" s="227" t="s">
        <v>43</v>
      </c>
      <c r="O109" s="85"/>
      <c r="P109" s="228">
        <f>O109*H109</f>
        <v>0</v>
      </c>
      <c r="Q109" s="228">
        <v>0</v>
      </c>
      <c r="R109" s="228">
        <f>Q109*H109</f>
        <v>0</v>
      </c>
      <c r="S109" s="228">
        <v>0</v>
      </c>
      <c r="T109" s="229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30" t="s">
        <v>138</v>
      </c>
      <c r="AT109" s="230" t="s">
        <v>134</v>
      </c>
      <c r="AU109" s="230" t="s">
        <v>82</v>
      </c>
      <c r="AY109" s="18" t="s">
        <v>132</v>
      </c>
      <c r="BE109" s="231">
        <f>IF(N109="základní",J109,0)</f>
        <v>0</v>
      </c>
      <c r="BF109" s="231">
        <f>IF(N109="snížená",J109,0)</f>
        <v>0</v>
      </c>
      <c r="BG109" s="231">
        <f>IF(N109="zákl. přenesená",J109,0)</f>
        <v>0</v>
      </c>
      <c r="BH109" s="231">
        <f>IF(N109="sníž. přenesená",J109,0)</f>
        <v>0</v>
      </c>
      <c r="BI109" s="231">
        <f>IF(N109="nulová",J109,0)</f>
        <v>0</v>
      </c>
      <c r="BJ109" s="18" t="s">
        <v>80</v>
      </c>
      <c r="BK109" s="231">
        <f>ROUND(I109*H109,2)</f>
        <v>0</v>
      </c>
      <c r="BL109" s="18" t="s">
        <v>138</v>
      </c>
      <c r="BM109" s="230" t="s">
        <v>1278</v>
      </c>
    </row>
    <row r="110" s="2" customFormat="1">
      <c r="A110" s="39"/>
      <c r="B110" s="40"/>
      <c r="C110" s="41"/>
      <c r="D110" s="232" t="s">
        <v>145</v>
      </c>
      <c r="E110" s="41"/>
      <c r="F110" s="233" t="s">
        <v>203</v>
      </c>
      <c r="G110" s="41"/>
      <c r="H110" s="41"/>
      <c r="I110" s="137"/>
      <c r="J110" s="41"/>
      <c r="K110" s="41"/>
      <c r="L110" s="45"/>
      <c r="M110" s="234"/>
      <c r="N110" s="235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145</v>
      </c>
      <c r="AU110" s="18" t="s">
        <v>82</v>
      </c>
    </row>
    <row r="111" s="14" customFormat="1">
      <c r="A111" s="14"/>
      <c r="B111" s="246"/>
      <c r="C111" s="247"/>
      <c r="D111" s="232" t="s">
        <v>147</v>
      </c>
      <c r="E111" s="248" t="s">
        <v>19</v>
      </c>
      <c r="F111" s="249" t="s">
        <v>1279</v>
      </c>
      <c r="G111" s="247"/>
      <c r="H111" s="250">
        <v>270</v>
      </c>
      <c r="I111" s="251"/>
      <c r="J111" s="247"/>
      <c r="K111" s="247"/>
      <c r="L111" s="252"/>
      <c r="M111" s="253"/>
      <c r="N111" s="254"/>
      <c r="O111" s="254"/>
      <c r="P111" s="254"/>
      <c r="Q111" s="254"/>
      <c r="R111" s="254"/>
      <c r="S111" s="254"/>
      <c r="T111" s="25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6" t="s">
        <v>147</v>
      </c>
      <c r="AU111" s="256" t="s">
        <v>82</v>
      </c>
      <c r="AV111" s="14" t="s">
        <v>82</v>
      </c>
      <c r="AW111" s="14" t="s">
        <v>33</v>
      </c>
      <c r="AX111" s="14" t="s">
        <v>80</v>
      </c>
      <c r="AY111" s="256" t="s">
        <v>132</v>
      </c>
    </row>
    <row r="112" s="2" customFormat="1" ht="16.5" customHeight="1">
      <c r="A112" s="39"/>
      <c r="B112" s="40"/>
      <c r="C112" s="268" t="s">
        <v>180</v>
      </c>
      <c r="D112" s="268" t="s">
        <v>207</v>
      </c>
      <c r="E112" s="269" t="s">
        <v>208</v>
      </c>
      <c r="F112" s="270" t="s">
        <v>209</v>
      </c>
      <c r="G112" s="271" t="s">
        <v>194</v>
      </c>
      <c r="H112" s="272">
        <v>97.200000000000003</v>
      </c>
      <c r="I112" s="273"/>
      <c r="J112" s="274">
        <f>ROUND(I112*H112,2)</f>
        <v>0</v>
      </c>
      <c r="K112" s="270" t="s">
        <v>143</v>
      </c>
      <c r="L112" s="275"/>
      <c r="M112" s="276" t="s">
        <v>19</v>
      </c>
      <c r="N112" s="277" t="s">
        <v>43</v>
      </c>
      <c r="O112" s="85"/>
      <c r="P112" s="228">
        <f>O112*H112</f>
        <v>0</v>
      </c>
      <c r="Q112" s="228">
        <v>0</v>
      </c>
      <c r="R112" s="228">
        <f>Q112*H112</f>
        <v>0</v>
      </c>
      <c r="S112" s="228">
        <v>0</v>
      </c>
      <c r="T112" s="229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30" t="s">
        <v>180</v>
      </c>
      <c r="AT112" s="230" t="s">
        <v>207</v>
      </c>
      <c r="AU112" s="230" t="s">
        <v>82</v>
      </c>
      <c r="AY112" s="18" t="s">
        <v>132</v>
      </c>
      <c r="BE112" s="231">
        <f>IF(N112="základní",J112,0)</f>
        <v>0</v>
      </c>
      <c r="BF112" s="231">
        <f>IF(N112="snížená",J112,0)</f>
        <v>0</v>
      </c>
      <c r="BG112" s="231">
        <f>IF(N112="zákl. přenesená",J112,0)</f>
        <v>0</v>
      </c>
      <c r="BH112" s="231">
        <f>IF(N112="sníž. přenesená",J112,0)</f>
        <v>0</v>
      </c>
      <c r="BI112" s="231">
        <f>IF(N112="nulová",J112,0)</f>
        <v>0</v>
      </c>
      <c r="BJ112" s="18" t="s">
        <v>80</v>
      </c>
      <c r="BK112" s="231">
        <f>ROUND(I112*H112,2)</f>
        <v>0</v>
      </c>
      <c r="BL112" s="18" t="s">
        <v>138</v>
      </c>
      <c r="BM112" s="230" t="s">
        <v>1280</v>
      </c>
    </row>
    <row r="113" s="2" customFormat="1">
      <c r="A113" s="39"/>
      <c r="B113" s="40"/>
      <c r="C113" s="41"/>
      <c r="D113" s="232" t="s">
        <v>145</v>
      </c>
      <c r="E113" s="41"/>
      <c r="F113" s="233" t="s">
        <v>209</v>
      </c>
      <c r="G113" s="41"/>
      <c r="H113" s="41"/>
      <c r="I113" s="137"/>
      <c r="J113" s="41"/>
      <c r="K113" s="41"/>
      <c r="L113" s="45"/>
      <c r="M113" s="234"/>
      <c r="N113" s="235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145</v>
      </c>
      <c r="AU113" s="18" t="s">
        <v>82</v>
      </c>
    </row>
    <row r="114" s="14" customFormat="1">
      <c r="A114" s="14"/>
      <c r="B114" s="246"/>
      <c r="C114" s="247"/>
      <c r="D114" s="232" t="s">
        <v>147</v>
      </c>
      <c r="E114" s="248" t="s">
        <v>19</v>
      </c>
      <c r="F114" s="249" t="s">
        <v>1281</v>
      </c>
      <c r="G114" s="247"/>
      <c r="H114" s="250">
        <v>97.200000000000003</v>
      </c>
      <c r="I114" s="251"/>
      <c r="J114" s="247"/>
      <c r="K114" s="247"/>
      <c r="L114" s="252"/>
      <c r="M114" s="253"/>
      <c r="N114" s="254"/>
      <c r="O114" s="254"/>
      <c r="P114" s="254"/>
      <c r="Q114" s="254"/>
      <c r="R114" s="254"/>
      <c r="S114" s="254"/>
      <c r="T114" s="25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6" t="s">
        <v>147</v>
      </c>
      <c r="AU114" s="256" t="s">
        <v>82</v>
      </c>
      <c r="AV114" s="14" t="s">
        <v>82</v>
      </c>
      <c r="AW114" s="14" t="s">
        <v>33</v>
      </c>
      <c r="AX114" s="14" t="s">
        <v>80</v>
      </c>
      <c r="AY114" s="256" t="s">
        <v>132</v>
      </c>
    </row>
    <row r="115" s="2" customFormat="1" ht="16.5" customHeight="1">
      <c r="A115" s="39"/>
      <c r="B115" s="40"/>
      <c r="C115" s="219" t="s">
        <v>186</v>
      </c>
      <c r="D115" s="219" t="s">
        <v>134</v>
      </c>
      <c r="E115" s="220" t="s">
        <v>213</v>
      </c>
      <c r="F115" s="221" t="s">
        <v>214</v>
      </c>
      <c r="G115" s="222" t="s">
        <v>201</v>
      </c>
      <c r="H115" s="223">
        <v>270</v>
      </c>
      <c r="I115" s="224"/>
      <c r="J115" s="225">
        <f>ROUND(I115*H115,2)</f>
        <v>0</v>
      </c>
      <c r="K115" s="221" t="s">
        <v>19</v>
      </c>
      <c r="L115" s="45"/>
      <c r="M115" s="226" t="s">
        <v>19</v>
      </c>
      <c r="N115" s="227" t="s">
        <v>43</v>
      </c>
      <c r="O115" s="85"/>
      <c r="P115" s="228">
        <f>O115*H115</f>
        <v>0</v>
      </c>
      <c r="Q115" s="228">
        <v>0</v>
      </c>
      <c r="R115" s="228">
        <f>Q115*H115</f>
        <v>0</v>
      </c>
      <c r="S115" s="228">
        <v>0</v>
      </c>
      <c r="T115" s="229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30" t="s">
        <v>138</v>
      </c>
      <c r="AT115" s="230" t="s">
        <v>134</v>
      </c>
      <c r="AU115" s="230" t="s">
        <v>82</v>
      </c>
      <c r="AY115" s="18" t="s">
        <v>132</v>
      </c>
      <c r="BE115" s="231">
        <f>IF(N115="základní",J115,0)</f>
        <v>0</v>
      </c>
      <c r="BF115" s="231">
        <f>IF(N115="snížená",J115,0)</f>
        <v>0</v>
      </c>
      <c r="BG115" s="231">
        <f>IF(N115="zákl. přenesená",J115,0)</f>
        <v>0</v>
      </c>
      <c r="BH115" s="231">
        <f>IF(N115="sníž. přenesená",J115,0)</f>
        <v>0</v>
      </c>
      <c r="BI115" s="231">
        <f>IF(N115="nulová",J115,0)</f>
        <v>0</v>
      </c>
      <c r="BJ115" s="18" t="s">
        <v>80</v>
      </c>
      <c r="BK115" s="231">
        <f>ROUND(I115*H115,2)</f>
        <v>0</v>
      </c>
      <c r="BL115" s="18" t="s">
        <v>138</v>
      </c>
      <c r="BM115" s="230" t="s">
        <v>1282</v>
      </c>
    </row>
    <row r="116" s="2" customFormat="1">
      <c r="A116" s="39"/>
      <c r="B116" s="40"/>
      <c r="C116" s="41"/>
      <c r="D116" s="232" t="s">
        <v>145</v>
      </c>
      <c r="E116" s="41"/>
      <c r="F116" s="233" t="s">
        <v>216</v>
      </c>
      <c r="G116" s="41"/>
      <c r="H116" s="41"/>
      <c r="I116" s="137"/>
      <c r="J116" s="41"/>
      <c r="K116" s="41"/>
      <c r="L116" s="45"/>
      <c r="M116" s="234"/>
      <c r="N116" s="235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145</v>
      </c>
      <c r="AU116" s="18" t="s">
        <v>82</v>
      </c>
    </row>
    <row r="117" s="12" customFormat="1" ht="22.8" customHeight="1">
      <c r="A117" s="12"/>
      <c r="B117" s="203"/>
      <c r="C117" s="204"/>
      <c r="D117" s="205" t="s">
        <v>71</v>
      </c>
      <c r="E117" s="217" t="s">
        <v>82</v>
      </c>
      <c r="F117" s="217" t="s">
        <v>1092</v>
      </c>
      <c r="G117" s="204"/>
      <c r="H117" s="204"/>
      <c r="I117" s="207"/>
      <c r="J117" s="218">
        <f>BK117</f>
        <v>0</v>
      </c>
      <c r="K117" s="204"/>
      <c r="L117" s="209"/>
      <c r="M117" s="210"/>
      <c r="N117" s="211"/>
      <c r="O117" s="211"/>
      <c r="P117" s="212">
        <f>SUM(P118:P132)</f>
        <v>0</v>
      </c>
      <c r="Q117" s="211"/>
      <c r="R117" s="212">
        <f>SUM(R118:R132)</f>
        <v>9.9060056999999997</v>
      </c>
      <c r="S117" s="211"/>
      <c r="T117" s="213">
        <f>SUM(T118:T132)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14" t="s">
        <v>80</v>
      </c>
      <c r="AT117" s="215" t="s">
        <v>71</v>
      </c>
      <c r="AU117" s="215" t="s">
        <v>80</v>
      </c>
      <c r="AY117" s="214" t="s">
        <v>132</v>
      </c>
      <c r="BK117" s="216">
        <f>SUM(BK118:BK132)</f>
        <v>0</v>
      </c>
    </row>
    <row r="118" s="2" customFormat="1" ht="16.5" customHeight="1">
      <c r="A118" s="39"/>
      <c r="B118" s="40"/>
      <c r="C118" s="219" t="s">
        <v>191</v>
      </c>
      <c r="D118" s="219" t="s">
        <v>134</v>
      </c>
      <c r="E118" s="220" t="s">
        <v>1283</v>
      </c>
      <c r="F118" s="221" t="s">
        <v>1284</v>
      </c>
      <c r="G118" s="222" t="s">
        <v>142</v>
      </c>
      <c r="H118" s="223">
        <v>3.6970000000000001</v>
      </c>
      <c r="I118" s="224"/>
      <c r="J118" s="225">
        <f>ROUND(I118*H118,2)</f>
        <v>0</v>
      </c>
      <c r="K118" s="221" t="s">
        <v>143</v>
      </c>
      <c r="L118" s="45"/>
      <c r="M118" s="226" t="s">
        <v>19</v>
      </c>
      <c r="N118" s="227" t="s">
        <v>43</v>
      </c>
      <c r="O118" s="85"/>
      <c r="P118" s="228">
        <f>O118*H118</f>
        <v>0</v>
      </c>
      <c r="Q118" s="228">
        <v>2.5517799999999999</v>
      </c>
      <c r="R118" s="228">
        <f>Q118*H118</f>
        <v>9.4339306599999997</v>
      </c>
      <c r="S118" s="228">
        <v>0</v>
      </c>
      <c r="T118" s="229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30" t="s">
        <v>138</v>
      </c>
      <c r="AT118" s="230" t="s">
        <v>134</v>
      </c>
      <c r="AU118" s="230" t="s">
        <v>82</v>
      </c>
      <c r="AY118" s="18" t="s">
        <v>132</v>
      </c>
      <c r="BE118" s="231">
        <f>IF(N118="základní",J118,0)</f>
        <v>0</v>
      </c>
      <c r="BF118" s="231">
        <f>IF(N118="snížená",J118,0)</f>
        <v>0</v>
      </c>
      <c r="BG118" s="231">
        <f>IF(N118="zákl. přenesená",J118,0)</f>
        <v>0</v>
      </c>
      <c r="BH118" s="231">
        <f>IF(N118="sníž. přenesená",J118,0)</f>
        <v>0</v>
      </c>
      <c r="BI118" s="231">
        <f>IF(N118="nulová",J118,0)</f>
        <v>0</v>
      </c>
      <c r="BJ118" s="18" t="s">
        <v>80</v>
      </c>
      <c r="BK118" s="231">
        <f>ROUND(I118*H118,2)</f>
        <v>0</v>
      </c>
      <c r="BL118" s="18" t="s">
        <v>138</v>
      </c>
      <c r="BM118" s="230" t="s">
        <v>1285</v>
      </c>
    </row>
    <row r="119" s="2" customFormat="1">
      <c r="A119" s="39"/>
      <c r="B119" s="40"/>
      <c r="C119" s="41"/>
      <c r="D119" s="232" t="s">
        <v>145</v>
      </c>
      <c r="E119" s="41"/>
      <c r="F119" s="233" t="s">
        <v>1286</v>
      </c>
      <c r="G119" s="41"/>
      <c r="H119" s="41"/>
      <c r="I119" s="137"/>
      <c r="J119" s="41"/>
      <c r="K119" s="41"/>
      <c r="L119" s="45"/>
      <c r="M119" s="234"/>
      <c r="N119" s="235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145</v>
      </c>
      <c r="AU119" s="18" t="s">
        <v>82</v>
      </c>
    </row>
    <row r="120" s="14" customFormat="1">
      <c r="A120" s="14"/>
      <c r="B120" s="246"/>
      <c r="C120" s="247"/>
      <c r="D120" s="232" t="s">
        <v>147</v>
      </c>
      <c r="E120" s="248" t="s">
        <v>19</v>
      </c>
      <c r="F120" s="249" t="s">
        <v>1287</v>
      </c>
      <c r="G120" s="247"/>
      <c r="H120" s="250">
        <v>3.6970000000000001</v>
      </c>
      <c r="I120" s="251"/>
      <c r="J120" s="247"/>
      <c r="K120" s="247"/>
      <c r="L120" s="252"/>
      <c r="M120" s="253"/>
      <c r="N120" s="254"/>
      <c r="O120" s="254"/>
      <c r="P120" s="254"/>
      <c r="Q120" s="254"/>
      <c r="R120" s="254"/>
      <c r="S120" s="254"/>
      <c r="T120" s="25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6" t="s">
        <v>147</v>
      </c>
      <c r="AU120" s="256" t="s">
        <v>82</v>
      </c>
      <c r="AV120" s="14" t="s">
        <v>82</v>
      </c>
      <c r="AW120" s="14" t="s">
        <v>33</v>
      </c>
      <c r="AX120" s="14" t="s">
        <v>80</v>
      </c>
      <c r="AY120" s="256" t="s">
        <v>132</v>
      </c>
    </row>
    <row r="121" s="2" customFormat="1" ht="16.5" customHeight="1">
      <c r="A121" s="39"/>
      <c r="B121" s="40"/>
      <c r="C121" s="219" t="s">
        <v>198</v>
      </c>
      <c r="D121" s="219" t="s">
        <v>134</v>
      </c>
      <c r="E121" s="220" t="s">
        <v>1288</v>
      </c>
      <c r="F121" s="221" t="s">
        <v>1289</v>
      </c>
      <c r="G121" s="222" t="s">
        <v>201</v>
      </c>
      <c r="H121" s="223">
        <v>4.25</v>
      </c>
      <c r="I121" s="224"/>
      <c r="J121" s="225">
        <f>ROUND(I121*H121,2)</f>
        <v>0</v>
      </c>
      <c r="K121" s="221" t="s">
        <v>143</v>
      </c>
      <c r="L121" s="45"/>
      <c r="M121" s="226" t="s">
        <v>19</v>
      </c>
      <c r="N121" s="227" t="s">
        <v>43</v>
      </c>
      <c r="O121" s="85"/>
      <c r="P121" s="228">
        <f>O121*H121</f>
        <v>0</v>
      </c>
      <c r="Q121" s="228">
        <v>0.0045799999999999999</v>
      </c>
      <c r="R121" s="228">
        <f>Q121*H121</f>
        <v>0.019465</v>
      </c>
      <c r="S121" s="228">
        <v>0</v>
      </c>
      <c r="T121" s="22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0" t="s">
        <v>138</v>
      </c>
      <c r="AT121" s="230" t="s">
        <v>134</v>
      </c>
      <c r="AU121" s="230" t="s">
        <v>82</v>
      </c>
      <c r="AY121" s="18" t="s">
        <v>132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8" t="s">
        <v>80</v>
      </c>
      <c r="BK121" s="231">
        <f>ROUND(I121*H121,2)</f>
        <v>0</v>
      </c>
      <c r="BL121" s="18" t="s">
        <v>138</v>
      </c>
      <c r="BM121" s="230" t="s">
        <v>1290</v>
      </c>
    </row>
    <row r="122" s="2" customFormat="1">
      <c r="A122" s="39"/>
      <c r="B122" s="40"/>
      <c r="C122" s="41"/>
      <c r="D122" s="232" t="s">
        <v>145</v>
      </c>
      <c r="E122" s="41"/>
      <c r="F122" s="233" t="s">
        <v>1291</v>
      </c>
      <c r="G122" s="41"/>
      <c r="H122" s="41"/>
      <c r="I122" s="137"/>
      <c r="J122" s="41"/>
      <c r="K122" s="41"/>
      <c r="L122" s="45"/>
      <c r="M122" s="234"/>
      <c r="N122" s="235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145</v>
      </c>
      <c r="AU122" s="18" t="s">
        <v>82</v>
      </c>
    </row>
    <row r="123" s="14" customFormat="1">
      <c r="A123" s="14"/>
      <c r="B123" s="246"/>
      <c r="C123" s="247"/>
      <c r="D123" s="232" t="s">
        <v>147</v>
      </c>
      <c r="E123" s="248" t="s">
        <v>19</v>
      </c>
      <c r="F123" s="249" t="s">
        <v>1292</v>
      </c>
      <c r="G123" s="247"/>
      <c r="H123" s="250">
        <v>4.25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6" t="s">
        <v>147</v>
      </c>
      <c r="AU123" s="256" t="s">
        <v>82</v>
      </c>
      <c r="AV123" s="14" t="s">
        <v>82</v>
      </c>
      <c r="AW123" s="14" t="s">
        <v>33</v>
      </c>
      <c r="AX123" s="14" t="s">
        <v>80</v>
      </c>
      <c r="AY123" s="256" t="s">
        <v>132</v>
      </c>
    </row>
    <row r="124" s="2" customFormat="1" ht="16.5" customHeight="1">
      <c r="A124" s="39"/>
      <c r="B124" s="40"/>
      <c r="C124" s="219" t="s">
        <v>206</v>
      </c>
      <c r="D124" s="219" t="s">
        <v>134</v>
      </c>
      <c r="E124" s="220" t="s">
        <v>1293</v>
      </c>
      <c r="F124" s="221" t="s">
        <v>1294</v>
      </c>
      <c r="G124" s="222" t="s">
        <v>201</v>
      </c>
      <c r="H124" s="223">
        <v>4.25</v>
      </c>
      <c r="I124" s="224"/>
      <c r="J124" s="225">
        <f>ROUND(I124*H124,2)</f>
        <v>0</v>
      </c>
      <c r="K124" s="221" t="s">
        <v>143</v>
      </c>
      <c r="L124" s="45"/>
      <c r="M124" s="226" t="s">
        <v>19</v>
      </c>
      <c r="N124" s="227" t="s">
        <v>43</v>
      </c>
      <c r="O124" s="85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138</v>
      </c>
      <c r="AT124" s="230" t="s">
        <v>134</v>
      </c>
      <c r="AU124" s="230" t="s">
        <v>82</v>
      </c>
      <c r="AY124" s="18" t="s">
        <v>132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80</v>
      </c>
      <c r="BK124" s="231">
        <f>ROUND(I124*H124,2)</f>
        <v>0</v>
      </c>
      <c r="BL124" s="18" t="s">
        <v>138</v>
      </c>
      <c r="BM124" s="230" t="s">
        <v>1295</v>
      </c>
    </row>
    <row r="125" s="2" customFormat="1">
      <c r="A125" s="39"/>
      <c r="B125" s="40"/>
      <c r="C125" s="41"/>
      <c r="D125" s="232" t="s">
        <v>145</v>
      </c>
      <c r="E125" s="41"/>
      <c r="F125" s="233" t="s">
        <v>1296</v>
      </c>
      <c r="G125" s="41"/>
      <c r="H125" s="41"/>
      <c r="I125" s="137"/>
      <c r="J125" s="41"/>
      <c r="K125" s="41"/>
      <c r="L125" s="45"/>
      <c r="M125" s="234"/>
      <c r="N125" s="235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145</v>
      </c>
      <c r="AU125" s="18" t="s">
        <v>82</v>
      </c>
    </row>
    <row r="126" s="2" customFormat="1" ht="16.5" customHeight="1">
      <c r="A126" s="39"/>
      <c r="B126" s="40"/>
      <c r="C126" s="219" t="s">
        <v>212</v>
      </c>
      <c r="D126" s="219" t="s">
        <v>134</v>
      </c>
      <c r="E126" s="220" t="s">
        <v>1297</v>
      </c>
      <c r="F126" s="221" t="s">
        <v>1298</v>
      </c>
      <c r="G126" s="222" t="s">
        <v>194</v>
      </c>
      <c r="H126" s="223">
        <v>0.14799999999999999</v>
      </c>
      <c r="I126" s="224"/>
      <c r="J126" s="225">
        <f>ROUND(I126*H126,2)</f>
        <v>0</v>
      </c>
      <c r="K126" s="221" t="s">
        <v>143</v>
      </c>
      <c r="L126" s="45"/>
      <c r="M126" s="226" t="s">
        <v>19</v>
      </c>
      <c r="N126" s="227" t="s">
        <v>43</v>
      </c>
      <c r="O126" s="85"/>
      <c r="P126" s="228">
        <f>O126*H126</f>
        <v>0</v>
      </c>
      <c r="Q126" s="228">
        <v>1.0475300000000001</v>
      </c>
      <c r="R126" s="228">
        <f>Q126*H126</f>
        <v>0.15503444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138</v>
      </c>
      <c r="AT126" s="230" t="s">
        <v>134</v>
      </c>
      <c r="AU126" s="230" t="s">
        <v>82</v>
      </c>
      <c r="AY126" s="18" t="s">
        <v>132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80</v>
      </c>
      <c r="BK126" s="231">
        <f>ROUND(I126*H126,2)</f>
        <v>0</v>
      </c>
      <c r="BL126" s="18" t="s">
        <v>138</v>
      </c>
      <c r="BM126" s="230" t="s">
        <v>1299</v>
      </c>
    </row>
    <row r="127" s="2" customFormat="1">
      <c r="A127" s="39"/>
      <c r="B127" s="40"/>
      <c r="C127" s="41"/>
      <c r="D127" s="232" t="s">
        <v>145</v>
      </c>
      <c r="E127" s="41"/>
      <c r="F127" s="233" t="s">
        <v>1300</v>
      </c>
      <c r="G127" s="41"/>
      <c r="H127" s="41"/>
      <c r="I127" s="137"/>
      <c r="J127" s="41"/>
      <c r="K127" s="41"/>
      <c r="L127" s="45"/>
      <c r="M127" s="234"/>
      <c r="N127" s="235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145</v>
      </c>
      <c r="AU127" s="18" t="s">
        <v>82</v>
      </c>
    </row>
    <row r="128" s="14" customFormat="1">
      <c r="A128" s="14"/>
      <c r="B128" s="246"/>
      <c r="C128" s="247"/>
      <c r="D128" s="232" t="s">
        <v>147</v>
      </c>
      <c r="E128" s="248" t="s">
        <v>19</v>
      </c>
      <c r="F128" s="249" t="s">
        <v>1301</v>
      </c>
      <c r="G128" s="247"/>
      <c r="H128" s="250">
        <v>0.14799999999999999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6" t="s">
        <v>147</v>
      </c>
      <c r="AU128" s="256" t="s">
        <v>82</v>
      </c>
      <c r="AV128" s="14" t="s">
        <v>82</v>
      </c>
      <c r="AW128" s="14" t="s">
        <v>33</v>
      </c>
      <c r="AX128" s="14" t="s">
        <v>80</v>
      </c>
      <c r="AY128" s="256" t="s">
        <v>132</v>
      </c>
    </row>
    <row r="129" s="2" customFormat="1" ht="16.5" customHeight="1">
      <c r="A129" s="39"/>
      <c r="B129" s="40"/>
      <c r="C129" s="219" t="s">
        <v>219</v>
      </c>
      <c r="D129" s="219" t="s">
        <v>134</v>
      </c>
      <c r="E129" s="220" t="s">
        <v>1302</v>
      </c>
      <c r="F129" s="221" t="s">
        <v>1303</v>
      </c>
      <c r="G129" s="222" t="s">
        <v>194</v>
      </c>
      <c r="H129" s="223">
        <v>0.28000000000000003</v>
      </c>
      <c r="I129" s="224"/>
      <c r="J129" s="225">
        <f>ROUND(I129*H129,2)</f>
        <v>0</v>
      </c>
      <c r="K129" s="221" t="s">
        <v>143</v>
      </c>
      <c r="L129" s="45"/>
      <c r="M129" s="226" t="s">
        <v>19</v>
      </c>
      <c r="N129" s="227" t="s">
        <v>43</v>
      </c>
      <c r="O129" s="85"/>
      <c r="P129" s="228">
        <f>O129*H129</f>
        <v>0</v>
      </c>
      <c r="Q129" s="228">
        <v>1.06277</v>
      </c>
      <c r="R129" s="228">
        <f>Q129*H129</f>
        <v>0.29757560000000005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138</v>
      </c>
      <c r="AT129" s="230" t="s">
        <v>134</v>
      </c>
      <c r="AU129" s="230" t="s">
        <v>82</v>
      </c>
      <c r="AY129" s="18" t="s">
        <v>132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80</v>
      </c>
      <c r="BK129" s="231">
        <f>ROUND(I129*H129,2)</f>
        <v>0</v>
      </c>
      <c r="BL129" s="18" t="s">
        <v>138</v>
      </c>
      <c r="BM129" s="230" t="s">
        <v>1304</v>
      </c>
    </row>
    <row r="130" s="2" customFormat="1">
      <c r="A130" s="39"/>
      <c r="B130" s="40"/>
      <c r="C130" s="41"/>
      <c r="D130" s="232" t="s">
        <v>145</v>
      </c>
      <c r="E130" s="41"/>
      <c r="F130" s="233" t="s">
        <v>1305</v>
      </c>
      <c r="G130" s="41"/>
      <c r="H130" s="41"/>
      <c r="I130" s="137"/>
      <c r="J130" s="41"/>
      <c r="K130" s="41"/>
      <c r="L130" s="45"/>
      <c r="M130" s="234"/>
      <c r="N130" s="235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145</v>
      </c>
      <c r="AU130" s="18" t="s">
        <v>82</v>
      </c>
    </row>
    <row r="131" s="13" customFormat="1">
      <c r="A131" s="13"/>
      <c r="B131" s="236"/>
      <c r="C131" s="237"/>
      <c r="D131" s="232" t="s">
        <v>147</v>
      </c>
      <c r="E131" s="238" t="s">
        <v>19</v>
      </c>
      <c r="F131" s="239" t="s">
        <v>1306</v>
      </c>
      <c r="G131" s="237"/>
      <c r="H131" s="238" t="s">
        <v>19</v>
      </c>
      <c r="I131" s="240"/>
      <c r="J131" s="237"/>
      <c r="K131" s="237"/>
      <c r="L131" s="241"/>
      <c r="M131" s="242"/>
      <c r="N131" s="243"/>
      <c r="O131" s="243"/>
      <c r="P131" s="243"/>
      <c r="Q131" s="243"/>
      <c r="R131" s="243"/>
      <c r="S131" s="243"/>
      <c r="T131" s="24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147</v>
      </c>
      <c r="AU131" s="245" t="s">
        <v>82</v>
      </c>
      <c r="AV131" s="13" t="s">
        <v>80</v>
      </c>
      <c r="AW131" s="13" t="s">
        <v>33</v>
      </c>
      <c r="AX131" s="13" t="s">
        <v>72</v>
      </c>
      <c r="AY131" s="245" t="s">
        <v>132</v>
      </c>
    </row>
    <row r="132" s="14" customFormat="1">
      <c r="A132" s="14"/>
      <c r="B132" s="246"/>
      <c r="C132" s="247"/>
      <c r="D132" s="232" t="s">
        <v>147</v>
      </c>
      <c r="E132" s="248" t="s">
        <v>19</v>
      </c>
      <c r="F132" s="249" t="s">
        <v>1307</v>
      </c>
      <c r="G132" s="247"/>
      <c r="H132" s="250">
        <v>0.28000000000000003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6" t="s">
        <v>147</v>
      </c>
      <c r="AU132" s="256" t="s">
        <v>82</v>
      </c>
      <c r="AV132" s="14" t="s">
        <v>82</v>
      </c>
      <c r="AW132" s="14" t="s">
        <v>33</v>
      </c>
      <c r="AX132" s="14" t="s">
        <v>80</v>
      </c>
      <c r="AY132" s="256" t="s">
        <v>132</v>
      </c>
    </row>
    <row r="133" s="12" customFormat="1" ht="22.8" customHeight="1">
      <c r="A133" s="12"/>
      <c r="B133" s="203"/>
      <c r="C133" s="204"/>
      <c r="D133" s="205" t="s">
        <v>71</v>
      </c>
      <c r="E133" s="217" t="s">
        <v>482</v>
      </c>
      <c r="F133" s="217" t="s">
        <v>1138</v>
      </c>
      <c r="G133" s="204"/>
      <c r="H133" s="204"/>
      <c r="I133" s="207"/>
      <c r="J133" s="218">
        <f>BK133</f>
        <v>0</v>
      </c>
      <c r="K133" s="204"/>
      <c r="L133" s="209"/>
      <c r="M133" s="210"/>
      <c r="N133" s="211"/>
      <c r="O133" s="211"/>
      <c r="P133" s="212">
        <f>SUM(P134:P144)</f>
        <v>0</v>
      </c>
      <c r="Q133" s="211"/>
      <c r="R133" s="212">
        <f>SUM(R134:R144)</f>
        <v>26.915202359999999</v>
      </c>
      <c r="S133" s="211"/>
      <c r="T133" s="213">
        <f>SUM(T134:T144)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80</v>
      </c>
      <c r="AT133" s="215" t="s">
        <v>71</v>
      </c>
      <c r="AU133" s="215" t="s">
        <v>80</v>
      </c>
      <c r="AY133" s="214" t="s">
        <v>132</v>
      </c>
      <c r="BK133" s="216">
        <f>SUM(BK134:BK144)</f>
        <v>0</v>
      </c>
    </row>
    <row r="134" s="2" customFormat="1" ht="16.5" customHeight="1">
      <c r="A134" s="39"/>
      <c r="B134" s="40"/>
      <c r="C134" s="219" t="s">
        <v>8</v>
      </c>
      <c r="D134" s="219" t="s">
        <v>134</v>
      </c>
      <c r="E134" s="220" t="s">
        <v>1308</v>
      </c>
      <c r="F134" s="221" t="s">
        <v>1309</v>
      </c>
      <c r="G134" s="222" t="s">
        <v>142</v>
      </c>
      <c r="H134" s="223">
        <v>1.454</v>
      </c>
      <c r="I134" s="224"/>
      <c r="J134" s="225">
        <f>ROUND(I134*H134,2)</f>
        <v>0</v>
      </c>
      <c r="K134" s="221" t="s">
        <v>143</v>
      </c>
      <c r="L134" s="45"/>
      <c r="M134" s="226" t="s">
        <v>19</v>
      </c>
      <c r="N134" s="227" t="s">
        <v>43</v>
      </c>
      <c r="O134" s="85"/>
      <c r="P134" s="228">
        <f>O134*H134</f>
        <v>0</v>
      </c>
      <c r="Q134" s="228">
        <v>2.2563399999999998</v>
      </c>
      <c r="R134" s="228">
        <f>Q134*H134</f>
        <v>3.2807183599999994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138</v>
      </c>
      <c r="AT134" s="230" t="s">
        <v>134</v>
      </c>
      <c r="AU134" s="230" t="s">
        <v>82</v>
      </c>
      <c r="AY134" s="18" t="s">
        <v>132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80</v>
      </c>
      <c r="BK134" s="231">
        <f>ROUND(I134*H134,2)</f>
        <v>0</v>
      </c>
      <c r="BL134" s="18" t="s">
        <v>138</v>
      </c>
      <c r="BM134" s="230" t="s">
        <v>1310</v>
      </c>
    </row>
    <row r="135" s="2" customFormat="1">
      <c r="A135" s="39"/>
      <c r="B135" s="40"/>
      <c r="C135" s="41"/>
      <c r="D135" s="232" t="s">
        <v>145</v>
      </c>
      <c r="E135" s="41"/>
      <c r="F135" s="233" t="s">
        <v>1311</v>
      </c>
      <c r="G135" s="41"/>
      <c r="H135" s="41"/>
      <c r="I135" s="137"/>
      <c r="J135" s="41"/>
      <c r="K135" s="41"/>
      <c r="L135" s="45"/>
      <c r="M135" s="234"/>
      <c r="N135" s="235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145</v>
      </c>
      <c r="AU135" s="18" t="s">
        <v>82</v>
      </c>
    </row>
    <row r="136" s="14" customFormat="1">
      <c r="A136" s="14"/>
      <c r="B136" s="246"/>
      <c r="C136" s="247"/>
      <c r="D136" s="232" t="s">
        <v>147</v>
      </c>
      <c r="E136" s="248" t="s">
        <v>19</v>
      </c>
      <c r="F136" s="249" t="s">
        <v>1312</v>
      </c>
      <c r="G136" s="247"/>
      <c r="H136" s="250">
        <v>1.454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147</v>
      </c>
      <c r="AU136" s="256" t="s">
        <v>82</v>
      </c>
      <c r="AV136" s="14" t="s">
        <v>82</v>
      </c>
      <c r="AW136" s="14" t="s">
        <v>33</v>
      </c>
      <c r="AX136" s="14" t="s">
        <v>80</v>
      </c>
      <c r="AY136" s="256" t="s">
        <v>132</v>
      </c>
    </row>
    <row r="137" s="2" customFormat="1" ht="16.5" customHeight="1">
      <c r="A137" s="39"/>
      <c r="B137" s="40"/>
      <c r="C137" s="219" t="s">
        <v>227</v>
      </c>
      <c r="D137" s="219" t="s">
        <v>134</v>
      </c>
      <c r="E137" s="220" t="s">
        <v>1313</v>
      </c>
      <c r="F137" s="221" t="s">
        <v>1314</v>
      </c>
      <c r="G137" s="222" t="s">
        <v>201</v>
      </c>
      <c r="H137" s="223">
        <v>1.7</v>
      </c>
      <c r="I137" s="224"/>
      <c r="J137" s="225">
        <f>ROUND(I137*H137,2)</f>
        <v>0</v>
      </c>
      <c r="K137" s="221" t="s">
        <v>143</v>
      </c>
      <c r="L137" s="45"/>
      <c r="M137" s="226" t="s">
        <v>19</v>
      </c>
      <c r="N137" s="227" t="s">
        <v>43</v>
      </c>
      <c r="O137" s="85"/>
      <c r="P137" s="228">
        <f>O137*H137</f>
        <v>0</v>
      </c>
      <c r="Q137" s="228">
        <v>0.013520000000000001</v>
      </c>
      <c r="R137" s="228">
        <f>Q137*H137</f>
        <v>0.022984000000000001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138</v>
      </c>
      <c r="AT137" s="230" t="s">
        <v>134</v>
      </c>
      <c r="AU137" s="230" t="s">
        <v>82</v>
      </c>
      <c r="AY137" s="18" t="s">
        <v>132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80</v>
      </c>
      <c r="BK137" s="231">
        <f>ROUND(I137*H137,2)</f>
        <v>0</v>
      </c>
      <c r="BL137" s="18" t="s">
        <v>138</v>
      </c>
      <c r="BM137" s="230" t="s">
        <v>1315</v>
      </c>
    </row>
    <row r="138" s="2" customFormat="1">
      <c r="A138" s="39"/>
      <c r="B138" s="40"/>
      <c r="C138" s="41"/>
      <c r="D138" s="232" t="s">
        <v>145</v>
      </c>
      <c r="E138" s="41"/>
      <c r="F138" s="233" t="s">
        <v>1316</v>
      </c>
      <c r="G138" s="41"/>
      <c r="H138" s="41"/>
      <c r="I138" s="137"/>
      <c r="J138" s="41"/>
      <c r="K138" s="41"/>
      <c r="L138" s="45"/>
      <c r="M138" s="234"/>
      <c r="N138" s="235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145</v>
      </c>
      <c r="AU138" s="18" t="s">
        <v>82</v>
      </c>
    </row>
    <row r="139" s="14" customFormat="1">
      <c r="A139" s="14"/>
      <c r="B139" s="246"/>
      <c r="C139" s="247"/>
      <c r="D139" s="232" t="s">
        <v>147</v>
      </c>
      <c r="E139" s="248" t="s">
        <v>19</v>
      </c>
      <c r="F139" s="249" t="s">
        <v>1317</v>
      </c>
      <c r="G139" s="247"/>
      <c r="H139" s="250">
        <v>1.7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6" t="s">
        <v>147</v>
      </c>
      <c r="AU139" s="256" t="s">
        <v>82</v>
      </c>
      <c r="AV139" s="14" t="s">
        <v>82</v>
      </c>
      <c r="AW139" s="14" t="s">
        <v>33</v>
      </c>
      <c r="AX139" s="14" t="s">
        <v>80</v>
      </c>
      <c r="AY139" s="256" t="s">
        <v>132</v>
      </c>
    </row>
    <row r="140" s="2" customFormat="1" ht="16.5" customHeight="1">
      <c r="A140" s="39"/>
      <c r="B140" s="40"/>
      <c r="C140" s="219" t="s">
        <v>232</v>
      </c>
      <c r="D140" s="219" t="s">
        <v>134</v>
      </c>
      <c r="E140" s="220" t="s">
        <v>1318</v>
      </c>
      <c r="F140" s="221" t="s">
        <v>1319</v>
      </c>
      <c r="G140" s="222" t="s">
        <v>201</v>
      </c>
      <c r="H140" s="223">
        <v>1.7</v>
      </c>
      <c r="I140" s="224"/>
      <c r="J140" s="225">
        <f>ROUND(I140*H140,2)</f>
        <v>0</v>
      </c>
      <c r="K140" s="221" t="s">
        <v>143</v>
      </c>
      <c r="L140" s="45"/>
      <c r="M140" s="226" t="s">
        <v>19</v>
      </c>
      <c r="N140" s="227" t="s">
        <v>43</v>
      </c>
      <c r="O140" s="85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138</v>
      </c>
      <c r="AT140" s="230" t="s">
        <v>134</v>
      </c>
      <c r="AU140" s="230" t="s">
        <v>82</v>
      </c>
      <c r="AY140" s="18" t="s">
        <v>132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80</v>
      </c>
      <c r="BK140" s="231">
        <f>ROUND(I140*H140,2)</f>
        <v>0</v>
      </c>
      <c r="BL140" s="18" t="s">
        <v>138</v>
      </c>
      <c r="BM140" s="230" t="s">
        <v>1320</v>
      </c>
    </row>
    <row r="141" s="2" customFormat="1">
      <c r="A141" s="39"/>
      <c r="B141" s="40"/>
      <c r="C141" s="41"/>
      <c r="D141" s="232" t="s">
        <v>145</v>
      </c>
      <c r="E141" s="41"/>
      <c r="F141" s="233" t="s">
        <v>1321</v>
      </c>
      <c r="G141" s="41"/>
      <c r="H141" s="41"/>
      <c r="I141" s="137"/>
      <c r="J141" s="41"/>
      <c r="K141" s="41"/>
      <c r="L141" s="45"/>
      <c r="M141" s="234"/>
      <c r="N141" s="235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145</v>
      </c>
      <c r="AU141" s="18" t="s">
        <v>82</v>
      </c>
    </row>
    <row r="142" s="2" customFormat="1" ht="16.5" customHeight="1">
      <c r="A142" s="39"/>
      <c r="B142" s="40"/>
      <c r="C142" s="219" t="s">
        <v>236</v>
      </c>
      <c r="D142" s="219" t="s">
        <v>134</v>
      </c>
      <c r="E142" s="220" t="s">
        <v>1145</v>
      </c>
      <c r="F142" s="221" t="s">
        <v>1146</v>
      </c>
      <c r="G142" s="222" t="s">
        <v>142</v>
      </c>
      <c r="H142" s="223">
        <v>11.925000000000001</v>
      </c>
      <c r="I142" s="224"/>
      <c r="J142" s="225">
        <f>ROUND(I142*H142,2)</f>
        <v>0</v>
      </c>
      <c r="K142" s="221" t="s">
        <v>143</v>
      </c>
      <c r="L142" s="45"/>
      <c r="M142" s="226" t="s">
        <v>19</v>
      </c>
      <c r="N142" s="227" t="s">
        <v>43</v>
      </c>
      <c r="O142" s="85"/>
      <c r="P142" s="228">
        <f>O142*H142</f>
        <v>0</v>
      </c>
      <c r="Q142" s="228">
        <v>1.98</v>
      </c>
      <c r="R142" s="228">
        <f>Q142*H142</f>
        <v>23.611499999999999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138</v>
      </c>
      <c r="AT142" s="230" t="s">
        <v>134</v>
      </c>
      <c r="AU142" s="230" t="s">
        <v>82</v>
      </c>
      <c r="AY142" s="18" t="s">
        <v>132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80</v>
      </c>
      <c r="BK142" s="231">
        <f>ROUND(I142*H142,2)</f>
        <v>0</v>
      </c>
      <c r="BL142" s="18" t="s">
        <v>138</v>
      </c>
      <c r="BM142" s="230" t="s">
        <v>1147</v>
      </c>
    </row>
    <row r="143" s="2" customFormat="1">
      <c r="A143" s="39"/>
      <c r="B143" s="40"/>
      <c r="C143" s="41"/>
      <c r="D143" s="232" t="s">
        <v>145</v>
      </c>
      <c r="E143" s="41"/>
      <c r="F143" s="233" t="s">
        <v>1148</v>
      </c>
      <c r="G143" s="41"/>
      <c r="H143" s="41"/>
      <c r="I143" s="137"/>
      <c r="J143" s="41"/>
      <c r="K143" s="41"/>
      <c r="L143" s="45"/>
      <c r="M143" s="234"/>
      <c r="N143" s="235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145</v>
      </c>
      <c r="AU143" s="18" t="s">
        <v>82</v>
      </c>
    </row>
    <row r="144" s="14" customFormat="1">
      <c r="A144" s="14"/>
      <c r="B144" s="246"/>
      <c r="C144" s="247"/>
      <c r="D144" s="232" t="s">
        <v>147</v>
      </c>
      <c r="E144" s="248" t="s">
        <v>19</v>
      </c>
      <c r="F144" s="249" t="s">
        <v>1322</v>
      </c>
      <c r="G144" s="247"/>
      <c r="H144" s="250">
        <v>11.925000000000001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6" t="s">
        <v>147</v>
      </c>
      <c r="AU144" s="256" t="s">
        <v>82</v>
      </c>
      <c r="AV144" s="14" t="s">
        <v>82</v>
      </c>
      <c r="AW144" s="14" t="s">
        <v>33</v>
      </c>
      <c r="AX144" s="14" t="s">
        <v>80</v>
      </c>
      <c r="AY144" s="256" t="s">
        <v>132</v>
      </c>
    </row>
    <row r="145" s="12" customFormat="1" ht="22.8" customHeight="1">
      <c r="A145" s="12"/>
      <c r="B145" s="203"/>
      <c r="C145" s="204"/>
      <c r="D145" s="205" t="s">
        <v>71</v>
      </c>
      <c r="E145" s="217" t="s">
        <v>217</v>
      </c>
      <c r="F145" s="217" t="s">
        <v>218</v>
      </c>
      <c r="G145" s="204"/>
      <c r="H145" s="204"/>
      <c r="I145" s="207"/>
      <c r="J145" s="218">
        <f>BK145</f>
        <v>0</v>
      </c>
      <c r="K145" s="204"/>
      <c r="L145" s="209"/>
      <c r="M145" s="210"/>
      <c r="N145" s="211"/>
      <c r="O145" s="211"/>
      <c r="P145" s="212">
        <f>SUM(P146:P153)</f>
        <v>0</v>
      </c>
      <c r="Q145" s="211"/>
      <c r="R145" s="212">
        <f>SUM(R146:R153)</f>
        <v>0</v>
      </c>
      <c r="S145" s="211"/>
      <c r="T145" s="213">
        <f>SUM(T146:T153)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4" t="s">
        <v>80</v>
      </c>
      <c r="AT145" s="215" t="s">
        <v>71</v>
      </c>
      <c r="AU145" s="215" t="s">
        <v>80</v>
      </c>
      <c r="AY145" s="214" t="s">
        <v>132</v>
      </c>
      <c r="BK145" s="216">
        <f>SUM(BK146:BK153)</f>
        <v>0</v>
      </c>
    </row>
    <row r="146" s="2" customFormat="1" ht="16.5" customHeight="1">
      <c r="A146" s="39"/>
      <c r="B146" s="40"/>
      <c r="C146" s="219" t="s">
        <v>242</v>
      </c>
      <c r="D146" s="219" t="s">
        <v>134</v>
      </c>
      <c r="E146" s="220" t="s">
        <v>1323</v>
      </c>
      <c r="F146" s="221" t="s">
        <v>1324</v>
      </c>
      <c r="G146" s="222" t="s">
        <v>222</v>
      </c>
      <c r="H146" s="223">
        <v>1</v>
      </c>
      <c r="I146" s="224"/>
      <c r="J146" s="225">
        <f>ROUND(I146*H146,2)</f>
        <v>0</v>
      </c>
      <c r="K146" s="221" t="s">
        <v>19</v>
      </c>
      <c r="L146" s="45"/>
      <c r="M146" s="226" t="s">
        <v>19</v>
      </c>
      <c r="N146" s="227" t="s">
        <v>43</v>
      </c>
      <c r="O146" s="85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138</v>
      </c>
      <c r="AT146" s="230" t="s">
        <v>134</v>
      </c>
      <c r="AU146" s="230" t="s">
        <v>82</v>
      </c>
      <c r="AY146" s="18" t="s">
        <v>132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80</v>
      </c>
      <c r="BK146" s="231">
        <f>ROUND(I146*H146,2)</f>
        <v>0</v>
      </c>
      <c r="BL146" s="18" t="s">
        <v>138</v>
      </c>
      <c r="BM146" s="230" t="s">
        <v>1325</v>
      </c>
    </row>
    <row r="147" s="13" customFormat="1">
      <c r="A147" s="13"/>
      <c r="B147" s="236"/>
      <c r="C147" s="237"/>
      <c r="D147" s="232" t="s">
        <v>147</v>
      </c>
      <c r="E147" s="238" t="s">
        <v>19</v>
      </c>
      <c r="F147" s="239" t="s">
        <v>1326</v>
      </c>
      <c r="G147" s="237"/>
      <c r="H147" s="238" t="s">
        <v>19</v>
      </c>
      <c r="I147" s="240"/>
      <c r="J147" s="237"/>
      <c r="K147" s="237"/>
      <c r="L147" s="241"/>
      <c r="M147" s="242"/>
      <c r="N147" s="243"/>
      <c r="O147" s="243"/>
      <c r="P147" s="243"/>
      <c r="Q147" s="243"/>
      <c r="R147" s="243"/>
      <c r="S147" s="243"/>
      <c r="T147" s="24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5" t="s">
        <v>147</v>
      </c>
      <c r="AU147" s="245" t="s">
        <v>82</v>
      </c>
      <c r="AV147" s="13" t="s">
        <v>80</v>
      </c>
      <c r="AW147" s="13" t="s">
        <v>33</v>
      </c>
      <c r="AX147" s="13" t="s">
        <v>72</v>
      </c>
      <c r="AY147" s="245" t="s">
        <v>132</v>
      </c>
    </row>
    <row r="148" s="13" customFormat="1">
      <c r="A148" s="13"/>
      <c r="B148" s="236"/>
      <c r="C148" s="237"/>
      <c r="D148" s="232" t="s">
        <v>147</v>
      </c>
      <c r="E148" s="238" t="s">
        <v>19</v>
      </c>
      <c r="F148" s="239" t="s">
        <v>1327</v>
      </c>
      <c r="G148" s="237"/>
      <c r="H148" s="238" t="s">
        <v>19</v>
      </c>
      <c r="I148" s="240"/>
      <c r="J148" s="237"/>
      <c r="K148" s="237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147</v>
      </c>
      <c r="AU148" s="245" t="s">
        <v>82</v>
      </c>
      <c r="AV148" s="13" t="s">
        <v>80</v>
      </c>
      <c r="AW148" s="13" t="s">
        <v>33</v>
      </c>
      <c r="AX148" s="13" t="s">
        <v>72</v>
      </c>
      <c r="AY148" s="245" t="s">
        <v>132</v>
      </c>
    </row>
    <row r="149" s="14" customFormat="1">
      <c r="A149" s="14"/>
      <c r="B149" s="246"/>
      <c r="C149" s="247"/>
      <c r="D149" s="232" t="s">
        <v>147</v>
      </c>
      <c r="E149" s="248" t="s">
        <v>19</v>
      </c>
      <c r="F149" s="249" t="s">
        <v>80</v>
      </c>
      <c r="G149" s="247"/>
      <c r="H149" s="250">
        <v>1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6" t="s">
        <v>147</v>
      </c>
      <c r="AU149" s="256" t="s">
        <v>82</v>
      </c>
      <c r="AV149" s="14" t="s">
        <v>82</v>
      </c>
      <c r="AW149" s="14" t="s">
        <v>33</v>
      </c>
      <c r="AX149" s="14" t="s">
        <v>80</v>
      </c>
      <c r="AY149" s="256" t="s">
        <v>132</v>
      </c>
    </row>
    <row r="150" s="2" customFormat="1" ht="16.5" customHeight="1">
      <c r="A150" s="39"/>
      <c r="B150" s="40"/>
      <c r="C150" s="219" t="s">
        <v>256</v>
      </c>
      <c r="D150" s="219" t="s">
        <v>134</v>
      </c>
      <c r="E150" s="220" t="s">
        <v>1328</v>
      </c>
      <c r="F150" s="221" t="s">
        <v>1329</v>
      </c>
      <c r="G150" s="222" t="s">
        <v>222</v>
      </c>
      <c r="H150" s="223">
        <v>2</v>
      </c>
      <c r="I150" s="224"/>
      <c r="J150" s="225">
        <f>ROUND(I150*H150,2)</f>
        <v>0</v>
      </c>
      <c r="K150" s="221" t="s">
        <v>19</v>
      </c>
      <c r="L150" s="45"/>
      <c r="M150" s="226" t="s">
        <v>19</v>
      </c>
      <c r="N150" s="227" t="s">
        <v>43</v>
      </c>
      <c r="O150" s="85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227</v>
      </c>
      <c r="AT150" s="230" t="s">
        <v>134</v>
      </c>
      <c r="AU150" s="230" t="s">
        <v>82</v>
      </c>
      <c r="AY150" s="18" t="s">
        <v>132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80</v>
      </c>
      <c r="BK150" s="231">
        <f>ROUND(I150*H150,2)</f>
        <v>0</v>
      </c>
      <c r="BL150" s="18" t="s">
        <v>227</v>
      </c>
      <c r="BM150" s="230" t="s">
        <v>1330</v>
      </c>
    </row>
    <row r="151" s="2" customFormat="1" ht="16.5" customHeight="1">
      <c r="A151" s="39"/>
      <c r="B151" s="40"/>
      <c r="C151" s="219" t="s">
        <v>7</v>
      </c>
      <c r="D151" s="219" t="s">
        <v>134</v>
      </c>
      <c r="E151" s="220" t="s">
        <v>1331</v>
      </c>
      <c r="F151" s="221" t="s">
        <v>1332</v>
      </c>
      <c r="G151" s="222" t="s">
        <v>222</v>
      </c>
      <c r="H151" s="223">
        <v>2</v>
      </c>
      <c r="I151" s="224"/>
      <c r="J151" s="225">
        <f>ROUND(I151*H151,2)</f>
        <v>0</v>
      </c>
      <c r="K151" s="221" t="s">
        <v>19</v>
      </c>
      <c r="L151" s="45"/>
      <c r="M151" s="226" t="s">
        <v>19</v>
      </c>
      <c r="N151" s="227" t="s">
        <v>43</v>
      </c>
      <c r="O151" s="85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227</v>
      </c>
      <c r="AT151" s="230" t="s">
        <v>134</v>
      </c>
      <c r="AU151" s="230" t="s">
        <v>82</v>
      </c>
      <c r="AY151" s="18" t="s">
        <v>132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80</v>
      </c>
      <c r="BK151" s="231">
        <f>ROUND(I151*H151,2)</f>
        <v>0</v>
      </c>
      <c r="BL151" s="18" t="s">
        <v>227</v>
      </c>
      <c r="BM151" s="230" t="s">
        <v>1333</v>
      </c>
    </row>
    <row r="152" s="2" customFormat="1" ht="16.5" customHeight="1">
      <c r="A152" s="39"/>
      <c r="B152" s="40"/>
      <c r="C152" s="219" t="s">
        <v>265</v>
      </c>
      <c r="D152" s="219" t="s">
        <v>134</v>
      </c>
      <c r="E152" s="220" t="s">
        <v>1334</v>
      </c>
      <c r="F152" s="221" t="s">
        <v>1335</v>
      </c>
      <c r="G152" s="222" t="s">
        <v>222</v>
      </c>
      <c r="H152" s="223">
        <v>2</v>
      </c>
      <c r="I152" s="224"/>
      <c r="J152" s="225">
        <f>ROUND(I152*H152,2)</f>
        <v>0</v>
      </c>
      <c r="K152" s="221" t="s">
        <v>19</v>
      </c>
      <c r="L152" s="45"/>
      <c r="M152" s="226" t="s">
        <v>19</v>
      </c>
      <c r="N152" s="227" t="s">
        <v>43</v>
      </c>
      <c r="O152" s="85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227</v>
      </c>
      <c r="AT152" s="230" t="s">
        <v>134</v>
      </c>
      <c r="AU152" s="230" t="s">
        <v>82</v>
      </c>
      <c r="AY152" s="18" t="s">
        <v>132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80</v>
      </c>
      <c r="BK152" s="231">
        <f>ROUND(I152*H152,2)</f>
        <v>0</v>
      </c>
      <c r="BL152" s="18" t="s">
        <v>227</v>
      </c>
      <c r="BM152" s="230" t="s">
        <v>1336</v>
      </c>
    </row>
    <row r="153" s="2" customFormat="1" ht="16.5" customHeight="1">
      <c r="A153" s="39"/>
      <c r="B153" s="40"/>
      <c r="C153" s="219" t="s">
        <v>270</v>
      </c>
      <c r="D153" s="219" t="s">
        <v>134</v>
      </c>
      <c r="E153" s="220" t="s">
        <v>1337</v>
      </c>
      <c r="F153" s="221" t="s">
        <v>1338</v>
      </c>
      <c r="G153" s="222" t="s">
        <v>222</v>
      </c>
      <c r="H153" s="223">
        <v>2</v>
      </c>
      <c r="I153" s="224"/>
      <c r="J153" s="225">
        <f>ROUND(I153*H153,2)</f>
        <v>0</v>
      </c>
      <c r="K153" s="221" t="s">
        <v>19</v>
      </c>
      <c r="L153" s="45"/>
      <c r="M153" s="226" t="s">
        <v>19</v>
      </c>
      <c r="N153" s="227" t="s">
        <v>43</v>
      </c>
      <c r="O153" s="85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227</v>
      </c>
      <c r="AT153" s="230" t="s">
        <v>134</v>
      </c>
      <c r="AU153" s="230" t="s">
        <v>82</v>
      </c>
      <c r="AY153" s="18" t="s">
        <v>132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80</v>
      </c>
      <c r="BK153" s="231">
        <f>ROUND(I153*H153,2)</f>
        <v>0</v>
      </c>
      <c r="BL153" s="18" t="s">
        <v>227</v>
      </c>
      <c r="BM153" s="230" t="s">
        <v>1339</v>
      </c>
    </row>
    <row r="154" s="12" customFormat="1" ht="22.8" customHeight="1">
      <c r="A154" s="12"/>
      <c r="B154" s="203"/>
      <c r="C154" s="204"/>
      <c r="D154" s="205" t="s">
        <v>71</v>
      </c>
      <c r="E154" s="217" t="s">
        <v>458</v>
      </c>
      <c r="F154" s="217" t="s">
        <v>459</v>
      </c>
      <c r="G154" s="204"/>
      <c r="H154" s="204"/>
      <c r="I154" s="207"/>
      <c r="J154" s="218">
        <f>BK154</f>
        <v>0</v>
      </c>
      <c r="K154" s="204"/>
      <c r="L154" s="209"/>
      <c r="M154" s="210"/>
      <c r="N154" s="211"/>
      <c r="O154" s="211"/>
      <c r="P154" s="212">
        <f>SUM(P155:P156)</f>
        <v>0</v>
      </c>
      <c r="Q154" s="211"/>
      <c r="R154" s="212">
        <f>SUM(R155:R156)</f>
        <v>0</v>
      </c>
      <c r="S154" s="211"/>
      <c r="T154" s="213">
        <f>SUM(T155:T156)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4" t="s">
        <v>80</v>
      </c>
      <c r="AT154" s="215" t="s">
        <v>71</v>
      </c>
      <c r="AU154" s="215" t="s">
        <v>80</v>
      </c>
      <c r="AY154" s="214" t="s">
        <v>132</v>
      </c>
      <c r="BK154" s="216">
        <f>SUM(BK155:BK156)</f>
        <v>0</v>
      </c>
    </row>
    <row r="155" s="2" customFormat="1" ht="16.5" customHeight="1">
      <c r="A155" s="39"/>
      <c r="B155" s="40"/>
      <c r="C155" s="219" t="s">
        <v>275</v>
      </c>
      <c r="D155" s="219" t="s">
        <v>134</v>
      </c>
      <c r="E155" s="220" t="s">
        <v>461</v>
      </c>
      <c r="F155" s="221" t="s">
        <v>462</v>
      </c>
      <c r="G155" s="222" t="s">
        <v>194</v>
      </c>
      <c r="H155" s="223">
        <v>37.216000000000001</v>
      </c>
      <c r="I155" s="224"/>
      <c r="J155" s="225">
        <f>ROUND(I155*H155,2)</f>
        <v>0</v>
      </c>
      <c r="K155" s="221" t="s">
        <v>143</v>
      </c>
      <c r="L155" s="45"/>
      <c r="M155" s="226" t="s">
        <v>19</v>
      </c>
      <c r="N155" s="227" t="s">
        <v>43</v>
      </c>
      <c r="O155" s="85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138</v>
      </c>
      <c r="AT155" s="230" t="s">
        <v>134</v>
      </c>
      <c r="AU155" s="230" t="s">
        <v>82</v>
      </c>
      <c r="AY155" s="18" t="s">
        <v>132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80</v>
      </c>
      <c r="BK155" s="231">
        <f>ROUND(I155*H155,2)</f>
        <v>0</v>
      </c>
      <c r="BL155" s="18" t="s">
        <v>138</v>
      </c>
      <c r="BM155" s="230" t="s">
        <v>1179</v>
      </c>
    </row>
    <row r="156" s="2" customFormat="1">
      <c r="A156" s="39"/>
      <c r="B156" s="40"/>
      <c r="C156" s="41"/>
      <c r="D156" s="232" t="s">
        <v>145</v>
      </c>
      <c r="E156" s="41"/>
      <c r="F156" s="233" t="s">
        <v>464</v>
      </c>
      <c r="G156" s="41"/>
      <c r="H156" s="41"/>
      <c r="I156" s="137"/>
      <c r="J156" s="41"/>
      <c r="K156" s="41"/>
      <c r="L156" s="45"/>
      <c r="M156" s="234"/>
      <c r="N156" s="235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145</v>
      </c>
      <c r="AU156" s="18" t="s">
        <v>82</v>
      </c>
    </row>
    <row r="157" s="12" customFormat="1" ht="22.8" customHeight="1">
      <c r="A157" s="12"/>
      <c r="B157" s="203"/>
      <c r="C157" s="204"/>
      <c r="D157" s="205" t="s">
        <v>71</v>
      </c>
      <c r="E157" s="217" t="s">
        <v>134</v>
      </c>
      <c r="F157" s="217" t="s">
        <v>737</v>
      </c>
      <c r="G157" s="204"/>
      <c r="H157" s="204"/>
      <c r="I157" s="207"/>
      <c r="J157" s="218">
        <f>BK157</f>
        <v>0</v>
      </c>
      <c r="K157" s="204"/>
      <c r="L157" s="209"/>
      <c r="M157" s="210"/>
      <c r="N157" s="211"/>
      <c r="O157" s="211"/>
      <c r="P157" s="212">
        <f>SUM(P158:P178)</f>
        <v>0</v>
      </c>
      <c r="Q157" s="211"/>
      <c r="R157" s="212">
        <f>SUM(R158:R178)</f>
        <v>6.9652400000000014</v>
      </c>
      <c r="S157" s="211"/>
      <c r="T157" s="213">
        <f>SUM(T158:T178)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4" t="s">
        <v>80</v>
      </c>
      <c r="AT157" s="215" t="s">
        <v>71</v>
      </c>
      <c r="AU157" s="215" t="s">
        <v>80</v>
      </c>
      <c r="AY157" s="214" t="s">
        <v>132</v>
      </c>
      <c r="BK157" s="216">
        <f>SUM(BK158:BK178)</f>
        <v>0</v>
      </c>
    </row>
    <row r="158" s="2" customFormat="1" ht="16.5" customHeight="1">
      <c r="A158" s="39"/>
      <c r="B158" s="40"/>
      <c r="C158" s="219" t="s">
        <v>280</v>
      </c>
      <c r="D158" s="219" t="s">
        <v>134</v>
      </c>
      <c r="E158" s="220" t="s">
        <v>560</v>
      </c>
      <c r="F158" s="221" t="s">
        <v>561</v>
      </c>
      <c r="G158" s="222" t="s">
        <v>201</v>
      </c>
      <c r="H158" s="223">
        <v>19.199999999999999</v>
      </c>
      <c r="I158" s="224"/>
      <c r="J158" s="225">
        <f>ROUND(I158*H158,2)</f>
        <v>0</v>
      </c>
      <c r="K158" s="221" t="s">
        <v>143</v>
      </c>
      <c r="L158" s="45"/>
      <c r="M158" s="226" t="s">
        <v>19</v>
      </c>
      <c r="N158" s="227" t="s">
        <v>43</v>
      </c>
      <c r="O158" s="85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138</v>
      </c>
      <c r="AT158" s="230" t="s">
        <v>134</v>
      </c>
      <c r="AU158" s="230" t="s">
        <v>82</v>
      </c>
      <c r="AY158" s="18" t="s">
        <v>132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80</v>
      </c>
      <c r="BK158" s="231">
        <f>ROUND(I158*H158,2)</f>
        <v>0</v>
      </c>
      <c r="BL158" s="18" t="s">
        <v>138</v>
      </c>
      <c r="BM158" s="230" t="s">
        <v>1187</v>
      </c>
    </row>
    <row r="159" s="2" customFormat="1">
      <c r="A159" s="39"/>
      <c r="B159" s="40"/>
      <c r="C159" s="41"/>
      <c r="D159" s="232" t="s">
        <v>145</v>
      </c>
      <c r="E159" s="41"/>
      <c r="F159" s="233" t="s">
        <v>563</v>
      </c>
      <c r="G159" s="41"/>
      <c r="H159" s="41"/>
      <c r="I159" s="137"/>
      <c r="J159" s="41"/>
      <c r="K159" s="41"/>
      <c r="L159" s="45"/>
      <c r="M159" s="234"/>
      <c r="N159" s="235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145</v>
      </c>
      <c r="AU159" s="18" t="s">
        <v>82</v>
      </c>
    </row>
    <row r="160" s="14" customFormat="1">
      <c r="A160" s="14"/>
      <c r="B160" s="246"/>
      <c r="C160" s="247"/>
      <c r="D160" s="232" t="s">
        <v>147</v>
      </c>
      <c r="E160" s="248" t="s">
        <v>19</v>
      </c>
      <c r="F160" s="249" t="s">
        <v>1340</v>
      </c>
      <c r="G160" s="247"/>
      <c r="H160" s="250">
        <v>19.199999999999999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6" t="s">
        <v>147</v>
      </c>
      <c r="AU160" s="256" t="s">
        <v>82</v>
      </c>
      <c r="AV160" s="14" t="s">
        <v>82</v>
      </c>
      <c r="AW160" s="14" t="s">
        <v>33</v>
      </c>
      <c r="AX160" s="14" t="s">
        <v>80</v>
      </c>
      <c r="AY160" s="256" t="s">
        <v>132</v>
      </c>
    </row>
    <row r="161" s="2" customFormat="1" ht="16.5" customHeight="1">
      <c r="A161" s="39"/>
      <c r="B161" s="40"/>
      <c r="C161" s="219" t="s">
        <v>285</v>
      </c>
      <c r="D161" s="219" t="s">
        <v>134</v>
      </c>
      <c r="E161" s="220" t="s">
        <v>742</v>
      </c>
      <c r="F161" s="221" t="s">
        <v>743</v>
      </c>
      <c r="G161" s="222" t="s">
        <v>201</v>
      </c>
      <c r="H161" s="223">
        <v>19.199999999999999</v>
      </c>
      <c r="I161" s="224"/>
      <c r="J161" s="225">
        <f>ROUND(I161*H161,2)</f>
        <v>0</v>
      </c>
      <c r="K161" s="221" t="s">
        <v>19</v>
      </c>
      <c r="L161" s="45"/>
      <c r="M161" s="226" t="s">
        <v>19</v>
      </c>
      <c r="N161" s="227" t="s">
        <v>43</v>
      </c>
      <c r="O161" s="85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138</v>
      </c>
      <c r="AT161" s="230" t="s">
        <v>134</v>
      </c>
      <c r="AU161" s="230" t="s">
        <v>82</v>
      </c>
      <c r="AY161" s="18" t="s">
        <v>132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80</v>
      </c>
      <c r="BK161" s="231">
        <f>ROUND(I161*H161,2)</f>
        <v>0</v>
      </c>
      <c r="BL161" s="18" t="s">
        <v>138</v>
      </c>
      <c r="BM161" s="230" t="s">
        <v>744</v>
      </c>
    </row>
    <row r="162" s="2" customFormat="1">
      <c r="A162" s="39"/>
      <c r="B162" s="40"/>
      <c r="C162" s="41"/>
      <c r="D162" s="232" t="s">
        <v>145</v>
      </c>
      <c r="E162" s="41"/>
      <c r="F162" s="233" t="s">
        <v>745</v>
      </c>
      <c r="G162" s="41"/>
      <c r="H162" s="41"/>
      <c r="I162" s="137"/>
      <c r="J162" s="41"/>
      <c r="K162" s="41"/>
      <c r="L162" s="45"/>
      <c r="M162" s="234"/>
      <c r="N162" s="235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145</v>
      </c>
      <c r="AU162" s="18" t="s">
        <v>82</v>
      </c>
    </row>
    <row r="163" s="14" customFormat="1">
      <c r="A163" s="14"/>
      <c r="B163" s="246"/>
      <c r="C163" s="247"/>
      <c r="D163" s="232" t="s">
        <v>147</v>
      </c>
      <c r="E163" s="248" t="s">
        <v>19</v>
      </c>
      <c r="F163" s="249" t="s">
        <v>1340</v>
      </c>
      <c r="G163" s="247"/>
      <c r="H163" s="250">
        <v>19.199999999999999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6" t="s">
        <v>147</v>
      </c>
      <c r="AU163" s="256" t="s">
        <v>82</v>
      </c>
      <c r="AV163" s="14" t="s">
        <v>82</v>
      </c>
      <c r="AW163" s="14" t="s">
        <v>33</v>
      </c>
      <c r="AX163" s="14" t="s">
        <v>80</v>
      </c>
      <c r="AY163" s="256" t="s">
        <v>132</v>
      </c>
    </row>
    <row r="164" s="2" customFormat="1" ht="16.5" customHeight="1">
      <c r="A164" s="39"/>
      <c r="B164" s="40"/>
      <c r="C164" s="219" t="s">
        <v>289</v>
      </c>
      <c r="D164" s="219" t="s">
        <v>134</v>
      </c>
      <c r="E164" s="220" t="s">
        <v>575</v>
      </c>
      <c r="F164" s="221" t="s">
        <v>576</v>
      </c>
      <c r="G164" s="222" t="s">
        <v>201</v>
      </c>
      <c r="H164" s="223">
        <v>19.199999999999999</v>
      </c>
      <c r="I164" s="224"/>
      <c r="J164" s="225">
        <f>ROUND(I164*H164,2)</f>
        <v>0</v>
      </c>
      <c r="K164" s="221" t="s">
        <v>143</v>
      </c>
      <c r="L164" s="45"/>
      <c r="M164" s="226" t="s">
        <v>19</v>
      </c>
      <c r="N164" s="227" t="s">
        <v>43</v>
      </c>
      <c r="O164" s="85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138</v>
      </c>
      <c r="AT164" s="230" t="s">
        <v>134</v>
      </c>
      <c r="AU164" s="230" t="s">
        <v>82</v>
      </c>
      <c r="AY164" s="18" t="s">
        <v>132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80</v>
      </c>
      <c r="BK164" s="231">
        <f>ROUND(I164*H164,2)</f>
        <v>0</v>
      </c>
      <c r="BL164" s="18" t="s">
        <v>138</v>
      </c>
      <c r="BM164" s="230" t="s">
        <v>747</v>
      </c>
    </row>
    <row r="165" s="2" customFormat="1">
      <c r="A165" s="39"/>
      <c r="B165" s="40"/>
      <c r="C165" s="41"/>
      <c r="D165" s="232" t="s">
        <v>145</v>
      </c>
      <c r="E165" s="41"/>
      <c r="F165" s="233" t="s">
        <v>578</v>
      </c>
      <c r="G165" s="41"/>
      <c r="H165" s="41"/>
      <c r="I165" s="137"/>
      <c r="J165" s="41"/>
      <c r="K165" s="41"/>
      <c r="L165" s="45"/>
      <c r="M165" s="234"/>
      <c r="N165" s="235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145</v>
      </c>
      <c r="AU165" s="18" t="s">
        <v>82</v>
      </c>
    </row>
    <row r="166" s="14" customFormat="1">
      <c r="A166" s="14"/>
      <c r="B166" s="246"/>
      <c r="C166" s="247"/>
      <c r="D166" s="232" t="s">
        <v>147</v>
      </c>
      <c r="E166" s="248" t="s">
        <v>19</v>
      </c>
      <c r="F166" s="249" t="s">
        <v>1340</v>
      </c>
      <c r="G166" s="247"/>
      <c r="H166" s="250">
        <v>19.199999999999999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6" t="s">
        <v>147</v>
      </c>
      <c r="AU166" s="256" t="s">
        <v>82</v>
      </c>
      <c r="AV166" s="14" t="s">
        <v>82</v>
      </c>
      <c r="AW166" s="14" t="s">
        <v>33</v>
      </c>
      <c r="AX166" s="14" t="s">
        <v>80</v>
      </c>
      <c r="AY166" s="256" t="s">
        <v>132</v>
      </c>
    </row>
    <row r="167" s="2" customFormat="1" ht="16.5" customHeight="1">
      <c r="A167" s="39"/>
      <c r="B167" s="40"/>
      <c r="C167" s="219" t="s">
        <v>294</v>
      </c>
      <c r="D167" s="219" t="s">
        <v>134</v>
      </c>
      <c r="E167" s="220" t="s">
        <v>1190</v>
      </c>
      <c r="F167" s="221" t="s">
        <v>1191</v>
      </c>
      <c r="G167" s="222" t="s">
        <v>201</v>
      </c>
      <c r="H167" s="223">
        <v>19.199999999999999</v>
      </c>
      <c r="I167" s="224"/>
      <c r="J167" s="225">
        <f>ROUND(I167*H167,2)</f>
        <v>0</v>
      </c>
      <c r="K167" s="221" t="s">
        <v>143</v>
      </c>
      <c r="L167" s="45"/>
      <c r="M167" s="226" t="s">
        <v>19</v>
      </c>
      <c r="N167" s="227" t="s">
        <v>43</v>
      </c>
      <c r="O167" s="85"/>
      <c r="P167" s="228">
        <f>O167*H167</f>
        <v>0</v>
      </c>
      <c r="Q167" s="228">
        <v>0.084250000000000005</v>
      </c>
      <c r="R167" s="228">
        <f>Q167*H167</f>
        <v>1.6176000000000002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138</v>
      </c>
      <c r="AT167" s="230" t="s">
        <v>134</v>
      </c>
      <c r="AU167" s="230" t="s">
        <v>82</v>
      </c>
      <c r="AY167" s="18" t="s">
        <v>132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80</v>
      </c>
      <c r="BK167" s="231">
        <f>ROUND(I167*H167,2)</f>
        <v>0</v>
      </c>
      <c r="BL167" s="18" t="s">
        <v>138</v>
      </c>
      <c r="BM167" s="230" t="s">
        <v>751</v>
      </c>
    </row>
    <row r="168" s="2" customFormat="1">
      <c r="A168" s="39"/>
      <c r="B168" s="40"/>
      <c r="C168" s="41"/>
      <c r="D168" s="232" t="s">
        <v>145</v>
      </c>
      <c r="E168" s="41"/>
      <c r="F168" s="233" t="s">
        <v>1192</v>
      </c>
      <c r="G168" s="41"/>
      <c r="H168" s="41"/>
      <c r="I168" s="137"/>
      <c r="J168" s="41"/>
      <c r="K168" s="41"/>
      <c r="L168" s="45"/>
      <c r="M168" s="234"/>
      <c r="N168" s="235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145</v>
      </c>
      <c r="AU168" s="18" t="s">
        <v>82</v>
      </c>
    </row>
    <row r="169" s="14" customFormat="1">
      <c r="A169" s="14"/>
      <c r="B169" s="246"/>
      <c r="C169" s="247"/>
      <c r="D169" s="232" t="s">
        <v>147</v>
      </c>
      <c r="E169" s="248" t="s">
        <v>19</v>
      </c>
      <c r="F169" s="249" t="s">
        <v>1340</v>
      </c>
      <c r="G169" s="247"/>
      <c r="H169" s="250">
        <v>19.199999999999999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6" t="s">
        <v>147</v>
      </c>
      <c r="AU169" s="256" t="s">
        <v>82</v>
      </c>
      <c r="AV169" s="14" t="s">
        <v>82</v>
      </c>
      <c r="AW169" s="14" t="s">
        <v>33</v>
      </c>
      <c r="AX169" s="14" t="s">
        <v>80</v>
      </c>
      <c r="AY169" s="256" t="s">
        <v>132</v>
      </c>
    </row>
    <row r="170" s="2" customFormat="1" ht="16.5" customHeight="1">
      <c r="A170" s="39"/>
      <c r="B170" s="40"/>
      <c r="C170" s="268" t="s">
        <v>298</v>
      </c>
      <c r="D170" s="268" t="s">
        <v>207</v>
      </c>
      <c r="E170" s="269" t="s">
        <v>754</v>
      </c>
      <c r="F170" s="270" t="s">
        <v>755</v>
      </c>
      <c r="G170" s="271" t="s">
        <v>201</v>
      </c>
      <c r="H170" s="272">
        <v>19.776</v>
      </c>
      <c r="I170" s="273"/>
      <c r="J170" s="274">
        <f>ROUND(I170*H170,2)</f>
        <v>0</v>
      </c>
      <c r="K170" s="270" t="s">
        <v>19</v>
      </c>
      <c r="L170" s="275"/>
      <c r="M170" s="276" t="s">
        <v>19</v>
      </c>
      <c r="N170" s="277" t="s">
        <v>43</v>
      </c>
      <c r="O170" s="85"/>
      <c r="P170" s="228">
        <f>O170*H170</f>
        <v>0</v>
      </c>
      <c r="Q170" s="228">
        <v>0.14000000000000001</v>
      </c>
      <c r="R170" s="228">
        <f>Q170*H170</f>
        <v>2.7686400000000004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180</v>
      </c>
      <c r="AT170" s="230" t="s">
        <v>207</v>
      </c>
      <c r="AU170" s="230" t="s">
        <v>82</v>
      </c>
      <c r="AY170" s="18" t="s">
        <v>132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80</v>
      </c>
      <c r="BK170" s="231">
        <f>ROUND(I170*H170,2)</f>
        <v>0</v>
      </c>
      <c r="BL170" s="18" t="s">
        <v>138</v>
      </c>
      <c r="BM170" s="230" t="s">
        <v>756</v>
      </c>
    </row>
    <row r="171" s="2" customFormat="1">
      <c r="A171" s="39"/>
      <c r="B171" s="40"/>
      <c r="C171" s="41"/>
      <c r="D171" s="232" t="s">
        <v>145</v>
      </c>
      <c r="E171" s="41"/>
      <c r="F171" s="233" t="s">
        <v>755</v>
      </c>
      <c r="G171" s="41"/>
      <c r="H171" s="41"/>
      <c r="I171" s="137"/>
      <c r="J171" s="41"/>
      <c r="K171" s="41"/>
      <c r="L171" s="45"/>
      <c r="M171" s="234"/>
      <c r="N171" s="235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145</v>
      </c>
      <c r="AU171" s="18" t="s">
        <v>82</v>
      </c>
    </row>
    <row r="172" s="14" customFormat="1">
      <c r="A172" s="14"/>
      <c r="B172" s="246"/>
      <c r="C172" s="247"/>
      <c r="D172" s="232" t="s">
        <v>147</v>
      </c>
      <c r="E172" s="248" t="s">
        <v>19</v>
      </c>
      <c r="F172" s="249" t="s">
        <v>1341</v>
      </c>
      <c r="G172" s="247"/>
      <c r="H172" s="250">
        <v>19.776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6" t="s">
        <v>147</v>
      </c>
      <c r="AU172" s="256" t="s">
        <v>82</v>
      </c>
      <c r="AV172" s="14" t="s">
        <v>82</v>
      </c>
      <c r="AW172" s="14" t="s">
        <v>33</v>
      </c>
      <c r="AX172" s="14" t="s">
        <v>80</v>
      </c>
      <c r="AY172" s="256" t="s">
        <v>132</v>
      </c>
    </row>
    <row r="173" s="2" customFormat="1" ht="16.5" customHeight="1">
      <c r="A173" s="39"/>
      <c r="B173" s="40"/>
      <c r="C173" s="219" t="s">
        <v>303</v>
      </c>
      <c r="D173" s="219" t="s">
        <v>134</v>
      </c>
      <c r="E173" s="220" t="s">
        <v>759</v>
      </c>
      <c r="F173" s="221" t="s">
        <v>760</v>
      </c>
      <c r="G173" s="222" t="s">
        <v>352</v>
      </c>
      <c r="H173" s="223">
        <v>20</v>
      </c>
      <c r="I173" s="224"/>
      <c r="J173" s="225">
        <f>ROUND(I173*H173,2)</f>
        <v>0</v>
      </c>
      <c r="K173" s="221" t="s">
        <v>143</v>
      </c>
      <c r="L173" s="45"/>
      <c r="M173" s="226" t="s">
        <v>19</v>
      </c>
      <c r="N173" s="227" t="s">
        <v>43</v>
      </c>
      <c r="O173" s="85"/>
      <c r="P173" s="228">
        <f>O173*H173</f>
        <v>0</v>
      </c>
      <c r="Q173" s="228">
        <v>0.10095</v>
      </c>
      <c r="R173" s="228">
        <f>Q173*H173</f>
        <v>2.0190000000000001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138</v>
      </c>
      <c r="AT173" s="230" t="s">
        <v>134</v>
      </c>
      <c r="AU173" s="230" t="s">
        <v>82</v>
      </c>
      <c r="AY173" s="18" t="s">
        <v>132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80</v>
      </c>
      <c r="BK173" s="231">
        <f>ROUND(I173*H173,2)</f>
        <v>0</v>
      </c>
      <c r="BL173" s="18" t="s">
        <v>138</v>
      </c>
      <c r="BM173" s="230" t="s">
        <v>761</v>
      </c>
    </row>
    <row r="174" s="2" customFormat="1">
      <c r="A174" s="39"/>
      <c r="B174" s="40"/>
      <c r="C174" s="41"/>
      <c r="D174" s="232" t="s">
        <v>145</v>
      </c>
      <c r="E174" s="41"/>
      <c r="F174" s="233" t="s">
        <v>762</v>
      </c>
      <c r="G174" s="41"/>
      <c r="H174" s="41"/>
      <c r="I174" s="137"/>
      <c r="J174" s="41"/>
      <c r="K174" s="41"/>
      <c r="L174" s="45"/>
      <c r="M174" s="234"/>
      <c r="N174" s="235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145</v>
      </c>
      <c r="AU174" s="18" t="s">
        <v>82</v>
      </c>
    </row>
    <row r="175" s="2" customFormat="1" ht="16.5" customHeight="1">
      <c r="A175" s="39"/>
      <c r="B175" s="40"/>
      <c r="C175" s="268" t="s">
        <v>308</v>
      </c>
      <c r="D175" s="268" t="s">
        <v>207</v>
      </c>
      <c r="E175" s="269" t="s">
        <v>765</v>
      </c>
      <c r="F175" s="270" t="s">
        <v>766</v>
      </c>
      <c r="G175" s="271" t="s">
        <v>352</v>
      </c>
      <c r="H175" s="272">
        <v>20</v>
      </c>
      <c r="I175" s="273"/>
      <c r="J175" s="274">
        <f>ROUND(I175*H175,2)</f>
        <v>0</v>
      </c>
      <c r="K175" s="270" t="s">
        <v>143</v>
      </c>
      <c r="L175" s="275"/>
      <c r="M175" s="276" t="s">
        <v>19</v>
      </c>
      <c r="N175" s="277" t="s">
        <v>43</v>
      </c>
      <c r="O175" s="85"/>
      <c r="P175" s="228">
        <f>O175*H175</f>
        <v>0</v>
      </c>
      <c r="Q175" s="228">
        <v>0.028000000000000001</v>
      </c>
      <c r="R175" s="228">
        <f>Q175*H175</f>
        <v>0.56000000000000005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180</v>
      </c>
      <c r="AT175" s="230" t="s">
        <v>207</v>
      </c>
      <c r="AU175" s="230" t="s">
        <v>82</v>
      </c>
      <c r="AY175" s="18" t="s">
        <v>132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80</v>
      </c>
      <c r="BK175" s="231">
        <f>ROUND(I175*H175,2)</f>
        <v>0</v>
      </c>
      <c r="BL175" s="18" t="s">
        <v>138</v>
      </c>
      <c r="BM175" s="230" t="s">
        <v>767</v>
      </c>
    </row>
    <row r="176" s="2" customFormat="1">
      <c r="A176" s="39"/>
      <c r="B176" s="40"/>
      <c r="C176" s="41"/>
      <c r="D176" s="232" t="s">
        <v>145</v>
      </c>
      <c r="E176" s="41"/>
      <c r="F176" s="233" t="s">
        <v>766</v>
      </c>
      <c r="G176" s="41"/>
      <c r="H176" s="41"/>
      <c r="I176" s="137"/>
      <c r="J176" s="41"/>
      <c r="K176" s="41"/>
      <c r="L176" s="45"/>
      <c r="M176" s="234"/>
      <c r="N176" s="235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145</v>
      </c>
      <c r="AU176" s="18" t="s">
        <v>82</v>
      </c>
    </row>
    <row r="177" s="2" customFormat="1" ht="16.5" customHeight="1">
      <c r="A177" s="39"/>
      <c r="B177" s="40"/>
      <c r="C177" s="219" t="s">
        <v>312</v>
      </c>
      <c r="D177" s="219" t="s">
        <v>134</v>
      </c>
      <c r="E177" s="220" t="s">
        <v>778</v>
      </c>
      <c r="F177" s="221" t="s">
        <v>779</v>
      </c>
      <c r="G177" s="222" t="s">
        <v>194</v>
      </c>
      <c r="H177" s="223">
        <v>6.9649999999999999</v>
      </c>
      <c r="I177" s="224"/>
      <c r="J177" s="225">
        <f>ROUND(I177*H177,2)</f>
        <v>0</v>
      </c>
      <c r="K177" s="221" t="s">
        <v>143</v>
      </c>
      <c r="L177" s="45"/>
      <c r="M177" s="226" t="s">
        <v>19</v>
      </c>
      <c r="N177" s="227" t="s">
        <v>43</v>
      </c>
      <c r="O177" s="85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138</v>
      </c>
      <c r="AT177" s="230" t="s">
        <v>134</v>
      </c>
      <c r="AU177" s="230" t="s">
        <v>82</v>
      </c>
      <c r="AY177" s="18" t="s">
        <v>132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80</v>
      </c>
      <c r="BK177" s="231">
        <f>ROUND(I177*H177,2)</f>
        <v>0</v>
      </c>
      <c r="BL177" s="18" t="s">
        <v>138</v>
      </c>
      <c r="BM177" s="230" t="s">
        <v>780</v>
      </c>
    </row>
    <row r="178" s="2" customFormat="1">
      <c r="A178" s="39"/>
      <c r="B178" s="40"/>
      <c r="C178" s="41"/>
      <c r="D178" s="232" t="s">
        <v>145</v>
      </c>
      <c r="E178" s="41"/>
      <c r="F178" s="233" t="s">
        <v>781</v>
      </c>
      <c r="G178" s="41"/>
      <c r="H178" s="41"/>
      <c r="I178" s="137"/>
      <c r="J178" s="41"/>
      <c r="K178" s="41"/>
      <c r="L178" s="45"/>
      <c r="M178" s="234"/>
      <c r="N178" s="235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145</v>
      </c>
      <c r="AU178" s="18" t="s">
        <v>82</v>
      </c>
    </row>
    <row r="179" s="12" customFormat="1" ht="22.8" customHeight="1">
      <c r="A179" s="12"/>
      <c r="B179" s="203"/>
      <c r="C179" s="204"/>
      <c r="D179" s="205" t="s">
        <v>71</v>
      </c>
      <c r="E179" s="217" t="s">
        <v>1342</v>
      </c>
      <c r="F179" s="217" t="s">
        <v>1343</v>
      </c>
      <c r="G179" s="204"/>
      <c r="H179" s="204"/>
      <c r="I179" s="207"/>
      <c r="J179" s="218">
        <f>BK179</f>
        <v>0</v>
      </c>
      <c r="K179" s="204"/>
      <c r="L179" s="209"/>
      <c r="M179" s="210"/>
      <c r="N179" s="211"/>
      <c r="O179" s="211"/>
      <c r="P179" s="212">
        <f>SUM(P180:P226)</f>
        <v>0</v>
      </c>
      <c r="Q179" s="211"/>
      <c r="R179" s="212">
        <f>SUM(R180:R226)</f>
        <v>5.6927707999999999</v>
      </c>
      <c r="S179" s="211"/>
      <c r="T179" s="213">
        <f>SUM(T180:T226)</f>
        <v>5.0008800000000004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4" t="s">
        <v>80</v>
      </c>
      <c r="AT179" s="215" t="s">
        <v>71</v>
      </c>
      <c r="AU179" s="215" t="s">
        <v>80</v>
      </c>
      <c r="AY179" s="214" t="s">
        <v>132</v>
      </c>
      <c r="BK179" s="216">
        <f>SUM(BK180:BK226)</f>
        <v>0</v>
      </c>
    </row>
    <row r="180" s="2" customFormat="1" ht="16.5" customHeight="1">
      <c r="A180" s="39"/>
      <c r="B180" s="40"/>
      <c r="C180" s="219" t="s">
        <v>316</v>
      </c>
      <c r="D180" s="219" t="s">
        <v>134</v>
      </c>
      <c r="E180" s="220" t="s">
        <v>1344</v>
      </c>
      <c r="F180" s="221" t="s">
        <v>1345</v>
      </c>
      <c r="G180" s="222" t="s">
        <v>201</v>
      </c>
      <c r="H180" s="223">
        <v>5.5</v>
      </c>
      <c r="I180" s="224"/>
      <c r="J180" s="225">
        <f>ROUND(I180*H180,2)</f>
        <v>0</v>
      </c>
      <c r="K180" s="221" t="s">
        <v>143</v>
      </c>
      <c r="L180" s="45"/>
      <c r="M180" s="226" t="s">
        <v>19</v>
      </c>
      <c r="N180" s="227" t="s">
        <v>43</v>
      </c>
      <c r="O180" s="85"/>
      <c r="P180" s="228">
        <f>O180*H180</f>
        <v>0</v>
      </c>
      <c r="Q180" s="228">
        <v>0</v>
      </c>
      <c r="R180" s="228">
        <f>Q180*H180</f>
        <v>0</v>
      </c>
      <c r="S180" s="228">
        <v>0.44</v>
      </c>
      <c r="T180" s="229">
        <f>S180*H180</f>
        <v>2.4199999999999999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138</v>
      </c>
      <c r="AT180" s="230" t="s">
        <v>134</v>
      </c>
      <c r="AU180" s="230" t="s">
        <v>82</v>
      </c>
      <c r="AY180" s="18" t="s">
        <v>132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80</v>
      </c>
      <c r="BK180" s="231">
        <f>ROUND(I180*H180,2)</f>
        <v>0</v>
      </c>
      <c r="BL180" s="18" t="s">
        <v>138</v>
      </c>
      <c r="BM180" s="230" t="s">
        <v>1346</v>
      </c>
    </row>
    <row r="181" s="2" customFormat="1">
      <c r="A181" s="39"/>
      <c r="B181" s="40"/>
      <c r="C181" s="41"/>
      <c r="D181" s="232" t="s">
        <v>145</v>
      </c>
      <c r="E181" s="41"/>
      <c r="F181" s="233" t="s">
        <v>1347</v>
      </c>
      <c r="G181" s="41"/>
      <c r="H181" s="41"/>
      <c r="I181" s="137"/>
      <c r="J181" s="41"/>
      <c r="K181" s="41"/>
      <c r="L181" s="45"/>
      <c r="M181" s="234"/>
      <c r="N181" s="235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145</v>
      </c>
      <c r="AU181" s="18" t="s">
        <v>82</v>
      </c>
    </row>
    <row r="182" s="13" customFormat="1">
      <c r="A182" s="13"/>
      <c r="B182" s="236"/>
      <c r="C182" s="237"/>
      <c r="D182" s="232" t="s">
        <v>147</v>
      </c>
      <c r="E182" s="238" t="s">
        <v>19</v>
      </c>
      <c r="F182" s="239" t="s">
        <v>1348</v>
      </c>
      <c r="G182" s="237"/>
      <c r="H182" s="238" t="s">
        <v>19</v>
      </c>
      <c r="I182" s="240"/>
      <c r="J182" s="237"/>
      <c r="K182" s="237"/>
      <c r="L182" s="241"/>
      <c r="M182" s="242"/>
      <c r="N182" s="243"/>
      <c r="O182" s="243"/>
      <c r="P182" s="243"/>
      <c r="Q182" s="243"/>
      <c r="R182" s="243"/>
      <c r="S182" s="243"/>
      <c r="T182" s="24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147</v>
      </c>
      <c r="AU182" s="245" t="s">
        <v>82</v>
      </c>
      <c r="AV182" s="13" t="s">
        <v>80</v>
      </c>
      <c r="AW182" s="13" t="s">
        <v>33</v>
      </c>
      <c r="AX182" s="13" t="s">
        <v>72</v>
      </c>
      <c r="AY182" s="245" t="s">
        <v>132</v>
      </c>
    </row>
    <row r="183" s="14" customFormat="1">
      <c r="A183" s="14"/>
      <c r="B183" s="246"/>
      <c r="C183" s="247"/>
      <c r="D183" s="232" t="s">
        <v>147</v>
      </c>
      <c r="E183" s="248" t="s">
        <v>19</v>
      </c>
      <c r="F183" s="249" t="s">
        <v>1349</v>
      </c>
      <c r="G183" s="247"/>
      <c r="H183" s="250">
        <v>5.5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6" t="s">
        <v>147</v>
      </c>
      <c r="AU183" s="256" t="s">
        <v>82</v>
      </c>
      <c r="AV183" s="14" t="s">
        <v>82</v>
      </c>
      <c r="AW183" s="14" t="s">
        <v>33</v>
      </c>
      <c r="AX183" s="14" t="s">
        <v>80</v>
      </c>
      <c r="AY183" s="256" t="s">
        <v>132</v>
      </c>
    </row>
    <row r="184" s="2" customFormat="1" ht="16.5" customHeight="1">
      <c r="A184" s="39"/>
      <c r="B184" s="40"/>
      <c r="C184" s="219" t="s">
        <v>323</v>
      </c>
      <c r="D184" s="219" t="s">
        <v>134</v>
      </c>
      <c r="E184" s="220" t="s">
        <v>1350</v>
      </c>
      <c r="F184" s="221" t="s">
        <v>1351</v>
      </c>
      <c r="G184" s="222" t="s">
        <v>201</v>
      </c>
      <c r="H184" s="223">
        <v>8.4800000000000004</v>
      </c>
      <c r="I184" s="224"/>
      <c r="J184" s="225">
        <f>ROUND(I184*H184,2)</f>
        <v>0</v>
      </c>
      <c r="K184" s="221" t="s">
        <v>143</v>
      </c>
      <c r="L184" s="45"/>
      <c r="M184" s="226" t="s">
        <v>19</v>
      </c>
      <c r="N184" s="227" t="s">
        <v>43</v>
      </c>
      <c r="O184" s="85"/>
      <c r="P184" s="228">
        <f>O184*H184</f>
        <v>0</v>
      </c>
      <c r="Q184" s="228">
        <v>8.0000000000000007E-05</v>
      </c>
      <c r="R184" s="228">
        <f>Q184*H184</f>
        <v>0.00067840000000000012</v>
      </c>
      <c r="S184" s="228">
        <v>0.25600000000000001</v>
      </c>
      <c r="T184" s="229">
        <f>S184*H184</f>
        <v>2.1708800000000004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138</v>
      </c>
      <c r="AT184" s="230" t="s">
        <v>134</v>
      </c>
      <c r="AU184" s="230" t="s">
        <v>82</v>
      </c>
      <c r="AY184" s="18" t="s">
        <v>132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80</v>
      </c>
      <c r="BK184" s="231">
        <f>ROUND(I184*H184,2)</f>
        <v>0</v>
      </c>
      <c r="BL184" s="18" t="s">
        <v>138</v>
      </c>
      <c r="BM184" s="230" t="s">
        <v>1352</v>
      </c>
    </row>
    <row r="185" s="2" customFormat="1">
      <c r="A185" s="39"/>
      <c r="B185" s="40"/>
      <c r="C185" s="41"/>
      <c r="D185" s="232" t="s">
        <v>145</v>
      </c>
      <c r="E185" s="41"/>
      <c r="F185" s="233" t="s">
        <v>1353</v>
      </c>
      <c r="G185" s="41"/>
      <c r="H185" s="41"/>
      <c r="I185" s="137"/>
      <c r="J185" s="41"/>
      <c r="K185" s="41"/>
      <c r="L185" s="45"/>
      <c r="M185" s="234"/>
      <c r="N185" s="235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145</v>
      </c>
      <c r="AU185" s="18" t="s">
        <v>82</v>
      </c>
    </row>
    <row r="186" s="13" customFormat="1">
      <c r="A186" s="13"/>
      <c r="B186" s="236"/>
      <c r="C186" s="237"/>
      <c r="D186" s="232" t="s">
        <v>147</v>
      </c>
      <c r="E186" s="238" t="s">
        <v>19</v>
      </c>
      <c r="F186" s="239" t="s">
        <v>1348</v>
      </c>
      <c r="G186" s="237"/>
      <c r="H186" s="238" t="s">
        <v>19</v>
      </c>
      <c r="I186" s="240"/>
      <c r="J186" s="237"/>
      <c r="K186" s="237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147</v>
      </c>
      <c r="AU186" s="245" t="s">
        <v>82</v>
      </c>
      <c r="AV186" s="13" t="s">
        <v>80</v>
      </c>
      <c r="AW186" s="13" t="s">
        <v>33</v>
      </c>
      <c r="AX186" s="13" t="s">
        <v>72</v>
      </c>
      <c r="AY186" s="245" t="s">
        <v>132</v>
      </c>
    </row>
    <row r="187" s="14" customFormat="1">
      <c r="A187" s="14"/>
      <c r="B187" s="246"/>
      <c r="C187" s="247"/>
      <c r="D187" s="232" t="s">
        <v>147</v>
      </c>
      <c r="E187" s="248" t="s">
        <v>19</v>
      </c>
      <c r="F187" s="249" t="s">
        <v>1354</v>
      </c>
      <c r="G187" s="247"/>
      <c r="H187" s="250">
        <v>8.4800000000000004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6" t="s">
        <v>147</v>
      </c>
      <c r="AU187" s="256" t="s">
        <v>82</v>
      </c>
      <c r="AV187" s="14" t="s">
        <v>82</v>
      </c>
      <c r="AW187" s="14" t="s">
        <v>33</v>
      </c>
      <c r="AX187" s="14" t="s">
        <v>80</v>
      </c>
      <c r="AY187" s="256" t="s">
        <v>132</v>
      </c>
    </row>
    <row r="188" s="2" customFormat="1" ht="16.5" customHeight="1">
      <c r="A188" s="39"/>
      <c r="B188" s="40"/>
      <c r="C188" s="219" t="s">
        <v>328</v>
      </c>
      <c r="D188" s="219" t="s">
        <v>134</v>
      </c>
      <c r="E188" s="220" t="s">
        <v>1355</v>
      </c>
      <c r="F188" s="221" t="s">
        <v>1356</v>
      </c>
      <c r="G188" s="222" t="s">
        <v>352</v>
      </c>
      <c r="H188" s="223">
        <v>13</v>
      </c>
      <c r="I188" s="224"/>
      <c r="J188" s="225">
        <f>ROUND(I188*H188,2)</f>
        <v>0</v>
      </c>
      <c r="K188" s="221" t="s">
        <v>143</v>
      </c>
      <c r="L188" s="45"/>
      <c r="M188" s="226" t="s">
        <v>19</v>
      </c>
      <c r="N188" s="227" t="s">
        <v>43</v>
      </c>
      <c r="O188" s="85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138</v>
      </c>
      <c r="AT188" s="230" t="s">
        <v>134</v>
      </c>
      <c r="AU188" s="230" t="s">
        <v>82</v>
      </c>
      <c r="AY188" s="18" t="s">
        <v>132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80</v>
      </c>
      <c r="BK188" s="231">
        <f>ROUND(I188*H188,2)</f>
        <v>0</v>
      </c>
      <c r="BL188" s="18" t="s">
        <v>138</v>
      </c>
      <c r="BM188" s="230" t="s">
        <v>1357</v>
      </c>
    </row>
    <row r="189" s="2" customFormat="1">
      <c r="A189" s="39"/>
      <c r="B189" s="40"/>
      <c r="C189" s="41"/>
      <c r="D189" s="232" t="s">
        <v>145</v>
      </c>
      <c r="E189" s="41"/>
      <c r="F189" s="233" t="s">
        <v>1358</v>
      </c>
      <c r="G189" s="41"/>
      <c r="H189" s="41"/>
      <c r="I189" s="137"/>
      <c r="J189" s="41"/>
      <c r="K189" s="41"/>
      <c r="L189" s="45"/>
      <c r="M189" s="234"/>
      <c r="N189" s="235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145</v>
      </c>
      <c r="AU189" s="18" t="s">
        <v>82</v>
      </c>
    </row>
    <row r="190" s="13" customFormat="1">
      <c r="A190" s="13"/>
      <c r="B190" s="236"/>
      <c r="C190" s="237"/>
      <c r="D190" s="232" t="s">
        <v>147</v>
      </c>
      <c r="E190" s="238" t="s">
        <v>19</v>
      </c>
      <c r="F190" s="239" t="s">
        <v>1348</v>
      </c>
      <c r="G190" s="237"/>
      <c r="H190" s="238" t="s">
        <v>19</v>
      </c>
      <c r="I190" s="240"/>
      <c r="J190" s="237"/>
      <c r="K190" s="237"/>
      <c r="L190" s="241"/>
      <c r="M190" s="242"/>
      <c r="N190" s="243"/>
      <c r="O190" s="243"/>
      <c r="P190" s="243"/>
      <c r="Q190" s="243"/>
      <c r="R190" s="243"/>
      <c r="S190" s="243"/>
      <c r="T190" s="24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5" t="s">
        <v>147</v>
      </c>
      <c r="AU190" s="245" t="s">
        <v>82</v>
      </c>
      <c r="AV190" s="13" t="s">
        <v>80</v>
      </c>
      <c r="AW190" s="13" t="s">
        <v>33</v>
      </c>
      <c r="AX190" s="13" t="s">
        <v>72</v>
      </c>
      <c r="AY190" s="245" t="s">
        <v>132</v>
      </c>
    </row>
    <row r="191" s="14" customFormat="1">
      <c r="A191" s="14"/>
      <c r="B191" s="246"/>
      <c r="C191" s="247"/>
      <c r="D191" s="232" t="s">
        <v>147</v>
      </c>
      <c r="E191" s="248" t="s">
        <v>19</v>
      </c>
      <c r="F191" s="249" t="s">
        <v>1359</v>
      </c>
      <c r="G191" s="247"/>
      <c r="H191" s="250">
        <v>13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6" t="s">
        <v>147</v>
      </c>
      <c r="AU191" s="256" t="s">
        <v>82</v>
      </c>
      <c r="AV191" s="14" t="s">
        <v>82</v>
      </c>
      <c r="AW191" s="14" t="s">
        <v>33</v>
      </c>
      <c r="AX191" s="14" t="s">
        <v>80</v>
      </c>
      <c r="AY191" s="256" t="s">
        <v>132</v>
      </c>
    </row>
    <row r="192" s="2" customFormat="1" ht="16.5" customHeight="1">
      <c r="A192" s="39"/>
      <c r="B192" s="40"/>
      <c r="C192" s="219" t="s">
        <v>335</v>
      </c>
      <c r="D192" s="219" t="s">
        <v>134</v>
      </c>
      <c r="E192" s="220" t="s">
        <v>1360</v>
      </c>
      <c r="F192" s="221" t="s">
        <v>1361</v>
      </c>
      <c r="G192" s="222" t="s">
        <v>352</v>
      </c>
      <c r="H192" s="223">
        <v>2</v>
      </c>
      <c r="I192" s="224"/>
      <c r="J192" s="225">
        <f>ROUND(I192*H192,2)</f>
        <v>0</v>
      </c>
      <c r="K192" s="221" t="s">
        <v>143</v>
      </c>
      <c r="L192" s="45"/>
      <c r="M192" s="226" t="s">
        <v>19</v>
      </c>
      <c r="N192" s="227" t="s">
        <v>43</v>
      </c>
      <c r="O192" s="85"/>
      <c r="P192" s="228">
        <f>O192*H192</f>
        <v>0</v>
      </c>
      <c r="Q192" s="228">
        <v>0</v>
      </c>
      <c r="R192" s="228">
        <f>Q192*H192</f>
        <v>0</v>
      </c>
      <c r="S192" s="228">
        <v>0.20499999999999999</v>
      </c>
      <c r="T192" s="229">
        <f>S192*H192</f>
        <v>0.40999999999999998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138</v>
      </c>
      <c r="AT192" s="230" t="s">
        <v>134</v>
      </c>
      <c r="AU192" s="230" t="s">
        <v>82</v>
      </c>
      <c r="AY192" s="18" t="s">
        <v>132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80</v>
      </c>
      <c r="BK192" s="231">
        <f>ROUND(I192*H192,2)</f>
        <v>0</v>
      </c>
      <c r="BL192" s="18" t="s">
        <v>138</v>
      </c>
      <c r="BM192" s="230" t="s">
        <v>1362</v>
      </c>
    </row>
    <row r="193" s="2" customFormat="1">
      <c r="A193" s="39"/>
      <c r="B193" s="40"/>
      <c r="C193" s="41"/>
      <c r="D193" s="232" t="s">
        <v>145</v>
      </c>
      <c r="E193" s="41"/>
      <c r="F193" s="233" t="s">
        <v>1363</v>
      </c>
      <c r="G193" s="41"/>
      <c r="H193" s="41"/>
      <c r="I193" s="137"/>
      <c r="J193" s="41"/>
      <c r="K193" s="41"/>
      <c r="L193" s="45"/>
      <c r="M193" s="234"/>
      <c r="N193" s="235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145</v>
      </c>
      <c r="AU193" s="18" t="s">
        <v>82</v>
      </c>
    </row>
    <row r="194" s="14" customFormat="1">
      <c r="A194" s="14"/>
      <c r="B194" s="246"/>
      <c r="C194" s="247"/>
      <c r="D194" s="232" t="s">
        <v>147</v>
      </c>
      <c r="E194" s="248" t="s">
        <v>19</v>
      </c>
      <c r="F194" s="249" t="s">
        <v>1364</v>
      </c>
      <c r="G194" s="247"/>
      <c r="H194" s="250">
        <v>2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6" t="s">
        <v>147</v>
      </c>
      <c r="AU194" s="256" t="s">
        <v>82</v>
      </c>
      <c r="AV194" s="14" t="s">
        <v>82</v>
      </c>
      <c r="AW194" s="14" t="s">
        <v>33</v>
      </c>
      <c r="AX194" s="14" t="s">
        <v>80</v>
      </c>
      <c r="AY194" s="256" t="s">
        <v>132</v>
      </c>
    </row>
    <row r="195" s="2" customFormat="1" ht="16.5" customHeight="1">
      <c r="A195" s="39"/>
      <c r="B195" s="40"/>
      <c r="C195" s="219" t="s">
        <v>341</v>
      </c>
      <c r="D195" s="219" t="s">
        <v>134</v>
      </c>
      <c r="E195" s="220" t="s">
        <v>1365</v>
      </c>
      <c r="F195" s="221" t="s">
        <v>1366</v>
      </c>
      <c r="G195" s="222" t="s">
        <v>201</v>
      </c>
      <c r="H195" s="223">
        <v>11</v>
      </c>
      <c r="I195" s="224"/>
      <c r="J195" s="225">
        <f>ROUND(I195*H195,2)</f>
        <v>0</v>
      </c>
      <c r="K195" s="221" t="s">
        <v>143</v>
      </c>
      <c r="L195" s="45"/>
      <c r="M195" s="226" t="s">
        <v>19</v>
      </c>
      <c r="N195" s="227" t="s">
        <v>43</v>
      </c>
      <c r="O195" s="85"/>
      <c r="P195" s="228">
        <f>O195*H195</f>
        <v>0</v>
      </c>
      <c r="Q195" s="228">
        <v>0.27994000000000002</v>
      </c>
      <c r="R195" s="228">
        <f>Q195*H195</f>
        <v>3.0793400000000002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138</v>
      </c>
      <c r="AT195" s="230" t="s">
        <v>134</v>
      </c>
      <c r="AU195" s="230" t="s">
        <v>82</v>
      </c>
      <c r="AY195" s="18" t="s">
        <v>132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80</v>
      </c>
      <c r="BK195" s="231">
        <f>ROUND(I195*H195,2)</f>
        <v>0</v>
      </c>
      <c r="BL195" s="18" t="s">
        <v>138</v>
      </c>
      <c r="BM195" s="230" t="s">
        <v>1367</v>
      </c>
    </row>
    <row r="196" s="2" customFormat="1">
      <c r="A196" s="39"/>
      <c r="B196" s="40"/>
      <c r="C196" s="41"/>
      <c r="D196" s="232" t="s">
        <v>145</v>
      </c>
      <c r="E196" s="41"/>
      <c r="F196" s="233" t="s">
        <v>1368</v>
      </c>
      <c r="G196" s="41"/>
      <c r="H196" s="41"/>
      <c r="I196" s="137"/>
      <c r="J196" s="41"/>
      <c r="K196" s="41"/>
      <c r="L196" s="45"/>
      <c r="M196" s="234"/>
      <c r="N196" s="235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145</v>
      </c>
      <c r="AU196" s="18" t="s">
        <v>82</v>
      </c>
    </row>
    <row r="197" s="13" customFormat="1">
      <c r="A197" s="13"/>
      <c r="B197" s="236"/>
      <c r="C197" s="237"/>
      <c r="D197" s="232" t="s">
        <v>147</v>
      </c>
      <c r="E197" s="238" t="s">
        <v>19</v>
      </c>
      <c r="F197" s="239" t="s">
        <v>1369</v>
      </c>
      <c r="G197" s="237"/>
      <c r="H197" s="238" t="s">
        <v>19</v>
      </c>
      <c r="I197" s="240"/>
      <c r="J197" s="237"/>
      <c r="K197" s="237"/>
      <c r="L197" s="241"/>
      <c r="M197" s="242"/>
      <c r="N197" s="243"/>
      <c r="O197" s="243"/>
      <c r="P197" s="243"/>
      <c r="Q197" s="243"/>
      <c r="R197" s="243"/>
      <c r="S197" s="243"/>
      <c r="T197" s="24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5" t="s">
        <v>147</v>
      </c>
      <c r="AU197" s="245" t="s">
        <v>82</v>
      </c>
      <c r="AV197" s="13" t="s">
        <v>80</v>
      </c>
      <c r="AW197" s="13" t="s">
        <v>33</v>
      </c>
      <c r="AX197" s="13" t="s">
        <v>72</v>
      </c>
      <c r="AY197" s="245" t="s">
        <v>132</v>
      </c>
    </row>
    <row r="198" s="14" customFormat="1">
      <c r="A198" s="14"/>
      <c r="B198" s="246"/>
      <c r="C198" s="247"/>
      <c r="D198" s="232" t="s">
        <v>147</v>
      </c>
      <c r="E198" s="248" t="s">
        <v>19</v>
      </c>
      <c r="F198" s="249" t="s">
        <v>1370</v>
      </c>
      <c r="G198" s="247"/>
      <c r="H198" s="250">
        <v>11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6" t="s">
        <v>147</v>
      </c>
      <c r="AU198" s="256" t="s">
        <v>82</v>
      </c>
      <c r="AV198" s="14" t="s">
        <v>82</v>
      </c>
      <c r="AW198" s="14" t="s">
        <v>33</v>
      </c>
      <c r="AX198" s="14" t="s">
        <v>80</v>
      </c>
      <c r="AY198" s="256" t="s">
        <v>132</v>
      </c>
    </row>
    <row r="199" s="2" customFormat="1" ht="16.5" customHeight="1">
      <c r="A199" s="39"/>
      <c r="B199" s="40"/>
      <c r="C199" s="219" t="s">
        <v>344</v>
      </c>
      <c r="D199" s="219" t="s">
        <v>134</v>
      </c>
      <c r="E199" s="220" t="s">
        <v>1371</v>
      </c>
      <c r="F199" s="221" t="s">
        <v>1372</v>
      </c>
      <c r="G199" s="222" t="s">
        <v>201</v>
      </c>
      <c r="H199" s="223">
        <v>16.960000000000001</v>
      </c>
      <c r="I199" s="224"/>
      <c r="J199" s="225">
        <f>ROUND(I199*H199,2)</f>
        <v>0</v>
      </c>
      <c r="K199" s="221" t="s">
        <v>143</v>
      </c>
      <c r="L199" s="45"/>
      <c r="M199" s="226" t="s">
        <v>19</v>
      </c>
      <c r="N199" s="227" t="s">
        <v>43</v>
      </c>
      <c r="O199" s="85"/>
      <c r="P199" s="228">
        <f>O199*H199</f>
        <v>0</v>
      </c>
      <c r="Q199" s="228">
        <v>0.12966</v>
      </c>
      <c r="R199" s="228">
        <f>Q199*H199</f>
        <v>2.1990335999999999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138</v>
      </c>
      <c r="AT199" s="230" t="s">
        <v>134</v>
      </c>
      <c r="AU199" s="230" t="s">
        <v>82</v>
      </c>
      <c r="AY199" s="18" t="s">
        <v>132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80</v>
      </c>
      <c r="BK199" s="231">
        <f>ROUND(I199*H199,2)</f>
        <v>0</v>
      </c>
      <c r="BL199" s="18" t="s">
        <v>138</v>
      </c>
      <c r="BM199" s="230" t="s">
        <v>1373</v>
      </c>
    </row>
    <row r="200" s="2" customFormat="1">
      <c r="A200" s="39"/>
      <c r="B200" s="40"/>
      <c r="C200" s="41"/>
      <c r="D200" s="232" t="s">
        <v>145</v>
      </c>
      <c r="E200" s="41"/>
      <c r="F200" s="233" t="s">
        <v>1374</v>
      </c>
      <c r="G200" s="41"/>
      <c r="H200" s="41"/>
      <c r="I200" s="137"/>
      <c r="J200" s="41"/>
      <c r="K200" s="41"/>
      <c r="L200" s="45"/>
      <c r="M200" s="234"/>
      <c r="N200" s="235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145</v>
      </c>
      <c r="AU200" s="18" t="s">
        <v>82</v>
      </c>
    </row>
    <row r="201" s="13" customFormat="1">
      <c r="A201" s="13"/>
      <c r="B201" s="236"/>
      <c r="C201" s="237"/>
      <c r="D201" s="232" t="s">
        <v>147</v>
      </c>
      <c r="E201" s="238" t="s">
        <v>19</v>
      </c>
      <c r="F201" s="239" t="s">
        <v>1369</v>
      </c>
      <c r="G201" s="237"/>
      <c r="H201" s="238" t="s">
        <v>19</v>
      </c>
      <c r="I201" s="240"/>
      <c r="J201" s="237"/>
      <c r="K201" s="237"/>
      <c r="L201" s="241"/>
      <c r="M201" s="242"/>
      <c r="N201" s="243"/>
      <c r="O201" s="243"/>
      <c r="P201" s="243"/>
      <c r="Q201" s="243"/>
      <c r="R201" s="243"/>
      <c r="S201" s="243"/>
      <c r="T201" s="24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5" t="s">
        <v>147</v>
      </c>
      <c r="AU201" s="245" t="s">
        <v>82</v>
      </c>
      <c r="AV201" s="13" t="s">
        <v>80</v>
      </c>
      <c r="AW201" s="13" t="s">
        <v>33</v>
      </c>
      <c r="AX201" s="13" t="s">
        <v>72</v>
      </c>
      <c r="AY201" s="245" t="s">
        <v>132</v>
      </c>
    </row>
    <row r="202" s="14" customFormat="1">
      <c r="A202" s="14"/>
      <c r="B202" s="246"/>
      <c r="C202" s="247"/>
      <c r="D202" s="232" t="s">
        <v>147</v>
      </c>
      <c r="E202" s="248" t="s">
        <v>19</v>
      </c>
      <c r="F202" s="249" t="s">
        <v>1375</v>
      </c>
      <c r="G202" s="247"/>
      <c r="H202" s="250">
        <v>16.960000000000001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6" t="s">
        <v>147</v>
      </c>
      <c r="AU202" s="256" t="s">
        <v>82</v>
      </c>
      <c r="AV202" s="14" t="s">
        <v>82</v>
      </c>
      <c r="AW202" s="14" t="s">
        <v>33</v>
      </c>
      <c r="AX202" s="14" t="s">
        <v>80</v>
      </c>
      <c r="AY202" s="256" t="s">
        <v>132</v>
      </c>
    </row>
    <row r="203" s="2" customFormat="1" ht="16.5" customHeight="1">
      <c r="A203" s="39"/>
      <c r="B203" s="40"/>
      <c r="C203" s="219" t="s">
        <v>349</v>
      </c>
      <c r="D203" s="219" t="s">
        <v>134</v>
      </c>
      <c r="E203" s="220" t="s">
        <v>1376</v>
      </c>
      <c r="F203" s="221" t="s">
        <v>1377</v>
      </c>
      <c r="G203" s="222" t="s">
        <v>352</v>
      </c>
      <c r="H203" s="223">
        <v>11</v>
      </c>
      <c r="I203" s="224"/>
      <c r="J203" s="225">
        <f>ROUND(I203*H203,2)</f>
        <v>0</v>
      </c>
      <c r="K203" s="221" t="s">
        <v>143</v>
      </c>
      <c r="L203" s="45"/>
      <c r="M203" s="226" t="s">
        <v>19</v>
      </c>
      <c r="N203" s="227" t="s">
        <v>43</v>
      </c>
      <c r="O203" s="85"/>
      <c r="P203" s="228">
        <f>O203*H203</f>
        <v>0</v>
      </c>
      <c r="Q203" s="228">
        <v>0.00060999999999999997</v>
      </c>
      <c r="R203" s="228">
        <f>Q203*H203</f>
        <v>0.0067099999999999998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138</v>
      </c>
      <c r="AT203" s="230" t="s">
        <v>134</v>
      </c>
      <c r="AU203" s="230" t="s">
        <v>82</v>
      </c>
      <c r="AY203" s="18" t="s">
        <v>132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80</v>
      </c>
      <c r="BK203" s="231">
        <f>ROUND(I203*H203,2)</f>
        <v>0</v>
      </c>
      <c r="BL203" s="18" t="s">
        <v>138</v>
      </c>
      <c r="BM203" s="230" t="s">
        <v>1378</v>
      </c>
    </row>
    <row r="204" s="2" customFormat="1">
      <c r="A204" s="39"/>
      <c r="B204" s="40"/>
      <c r="C204" s="41"/>
      <c r="D204" s="232" t="s">
        <v>145</v>
      </c>
      <c r="E204" s="41"/>
      <c r="F204" s="233" t="s">
        <v>1379</v>
      </c>
      <c r="G204" s="41"/>
      <c r="H204" s="41"/>
      <c r="I204" s="137"/>
      <c r="J204" s="41"/>
      <c r="K204" s="41"/>
      <c r="L204" s="45"/>
      <c r="M204" s="234"/>
      <c r="N204" s="235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145</v>
      </c>
      <c r="AU204" s="18" t="s">
        <v>82</v>
      </c>
    </row>
    <row r="205" s="2" customFormat="1" ht="16.5" customHeight="1">
      <c r="A205" s="39"/>
      <c r="B205" s="40"/>
      <c r="C205" s="219" t="s">
        <v>355</v>
      </c>
      <c r="D205" s="219" t="s">
        <v>134</v>
      </c>
      <c r="E205" s="220" t="s">
        <v>1380</v>
      </c>
      <c r="F205" s="221" t="s">
        <v>1381</v>
      </c>
      <c r="G205" s="222" t="s">
        <v>201</v>
      </c>
      <c r="H205" s="223">
        <v>8.4800000000000004</v>
      </c>
      <c r="I205" s="224"/>
      <c r="J205" s="225">
        <f>ROUND(I205*H205,2)</f>
        <v>0</v>
      </c>
      <c r="K205" s="221" t="s">
        <v>143</v>
      </c>
      <c r="L205" s="45"/>
      <c r="M205" s="226" t="s">
        <v>19</v>
      </c>
      <c r="N205" s="227" t="s">
        <v>43</v>
      </c>
      <c r="O205" s="85"/>
      <c r="P205" s="228">
        <f>O205*H205</f>
        <v>0</v>
      </c>
      <c r="Q205" s="228">
        <v>0.00031</v>
      </c>
      <c r="R205" s="228">
        <f>Q205*H205</f>
        <v>0.0026288000000000001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138</v>
      </c>
      <c r="AT205" s="230" t="s">
        <v>134</v>
      </c>
      <c r="AU205" s="230" t="s">
        <v>82</v>
      </c>
      <c r="AY205" s="18" t="s">
        <v>132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80</v>
      </c>
      <c r="BK205" s="231">
        <f>ROUND(I205*H205,2)</f>
        <v>0</v>
      </c>
      <c r="BL205" s="18" t="s">
        <v>138</v>
      </c>
      <c r="BM205" s="230" t="s">
        <v>1382</v>
      </c>
    </row>
    <row r="206" s="2" customFormat="1">
      <c r="A206" s="39"/>
      <c r="B206" s="40"/>
      <c r="C206" s="41"/>
      <c r="D206" s="232" t="s">
        <v>145</v>
      </c>
      <c r="E206" s="41"/>
      <c r="F206" s="233" t="s">
        <v>1383</v>
      </c>
      <c r="G206" s="41"/>
      <c r="H206" s="41"/>
      <c r="I206" s="137"/>
      <c r="J206" s="41"/>
      <c r="K206" s="41"/>
      <c r="L206" s="45"/>
      <c r="M206" s="234"/>
      <c r="N206" s="235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145</v>
      </c>
      <c r="AU206" s="18" t="s">
        <v>82</v>
      </c>
    </row>
    <row r="207" s="13" customFormat="1">
      <c r="A207" s="13"/>
      <c r="B207" s="236"/>
      <c r="C207" s="237"/>
      <c r="D207" s="232" t="s">
        <v>147</v>
      </c>
      <c r="E207" s="238" t="s">
        <v>19</v>
      </c>
      <c r="F207" s="239" t="s">
        <v>1348</v>
      </c>
      <c r="G207" s="237"/>
      <c r="H207" s="238" t="s">
        <v>19</v>
      </c>
      <c r="I207" s="240"/>
      <c r="J207" s="237"/>
      <c r="K207" s="237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147</v>
      </c>
      <c r="AU207" s="245" t="s">
        <v>82</v>
      </c>
      <c r="AV207" s="13" t="s">
        <v>80</v>
      </c>
      <c r="AW207" s="13" t="s">
        <v>33</v>
      </c>
      <c r="AX207" s="13" t="s">
        <v>72</v>
      </c>
      <c r="AY207" s="245" t="s">
        <v>132</v>
      </c>
    </row>
    <row r="208" s="14" customFormat="1">
      <c r="A208" s="14"/>
      <c r="B208" s="246"/>
      <c r="C208" s="247"/>
      <c r="D208" s="232" t="s">
        <v>147</v>
      </c>
      <c r="E208" s="248" t="s">
        <v>19</v>
      </c>
      <c r="F208" s="249" t="s">
        <v>1354</v>
      </c>
      <c r="G208" s="247"/>
      <c r="H208" s="250">
        <v>8.4800000000000004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6" t="s">
        <v>147</v>
      </c>
      <c r="AU208" s="256" t="s">
        <v>82</v>
      </c>
      <c r="AV208" s="14" t="s">
        <v>82</v>
      </c>
      <c r="AW208" s="14" t="s">
        <v>33</v>
      </c>
      <c r="AX208" s="14" t="s">
        <v>80</v>
      </c>
      <c r="AY208" s="256" t="s">
        <v>132</v>
      </c>
    </row>
    <row r="209" s="2" customFormat="1" ht="16.5" customHeight="1">
      <c r="A209" s="39"/>
      <c r="B209" s="40"/>
      <c r="C209" s="219" t="s">
        <v>360</v>
      </c>
      <c r="D209" s="219" t="s">
        <v>134</v>
      </c>
      <c r="E209" s="220" t="s">
        <v>1384</v>
      </c>
      <c r="F209" s="221" t="s">
        <v>1385</v>
      </c>
      <c r="G209" s="222" t="s">
        <v>352</v>
      </c>
      <c r="H209" s="223">
        <v>2</v>
      </c>
      <c r="I209" s="224"/>
      <c r="J209" s="225">
        <f>ROUND(I209*H209,2)</f>
        <v>0</v>
      </c>
      <c r="K209" s="221" t="s">
        <v>143</v>
      </c>
      <c r="L209" s="45"/>
      <c r="M209" s="226" t="s">
        <v>19</v>
      </c>
      <c r="N209" s="227" t="s">
        <v>43</v>
      </c>
      <c r="O209" s="85"/>
      <c r="P209" s="228">
        <f>O209*H209</f>
        <v>0</v>
      </c>
      <c r="Q209" s="228">
        <v>0.20219000000000001</v>
      </c>
      <c r="R209" s="228">
        <f>Q209*H209</f>
        <v>0.40438000000000002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138</v>
      </c>
      <c r="AT209" s="230" t="s">
        <v>134</v>
      </c>
      <c r="AU209" s="230" t="s">
        <v>82</v>
      </c>
      <c r="AY209" s="18" t="s">
        <v>132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80</v>
      </c>
      <c r="BK209" s="231">
        <f>ROUND(I209*H209,2)</f>
        <v>0</v>
      </c>
      <c r="BL209" s="18" t="s">
        <v>138</v>
      </c>
      <c r="BM209" s="230" t="s">
        <v>1386</v>
      </c>
    </row>
    <row r="210" s="2" customFormat="1">
      <c r="A210" s="39"/>
      <c r="B210" s="40"/>
      <c r="C210" s="41"/>
      <c r="D210" s="232" t="s">
        <v>145</v>
      </c>
      <c r="E210" s="41"/>
      <c r="F210" s="233" t="s">
        <v>1387</v>
      </c>
      <c r="G210" s="41"/>
      <c r="H210" s="41"/>
      <c r="I210" s="137"/>
      <c r="J210" s="41"/>
      <c r="K210" s="41"/>
      <c r="L210" s="45"/>
      <c r="M210" s="234"/>
      <c r="N210" s="235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145</v>
      </c>
      <c r="AU210" s="18" t="s">
        <v>82</v>
      </c>
    </row>
    <row r="211" s="2" customFormat="1" ht="16.5" customHeight="1">
      <c r="A211" s="39"/>
      <c r="B211" s="40"/>
      <c r="C211" s="219" t="s">
        <v>366</v>
      </c>
      <c r="D211" s="219" t="s">
        <v>134</v>
      </c>
      <c r="E211" s="220" t="s">
        <v>1388</v>
      </c>
      <c r="F211" s="221" t="s">
        <v>1389</v>
      </c>
      <c r="G211" s="222" t="s">
        <v>352</v>
      </c>
      <c r="H211" s="223">
        <v>2</v>
      </c>
      <c r="I211" s="224"/>
      <c r="J211" s="225">
        <f>ROUND(I211*H211,2)</f>
        <v>0</v>
      </c>
      <c r="K211" s="221" t="s">
        <v>143</v>
      </c>
      <c r="L211" s="45"/>
      <c r="M211" s="226" t="s">
        <v>19</v>
      </c>
      <c r="N211" s="227" t="s">
        <v>43</v>
      </c>
      <c r="O211" s="85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138</v>
      </c>
      <c r="AT211" s="230" t="s">
        <v>134</v>
      </c>
      <c r="AU211" s="230" t="s">
        <v>82</v>
      </c>
      <c r="AY211" s="18" t="s">
        <v>132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80</v>
      </c>
      <c r="BK211" s="231">
        <f>ROUND(I211*H211,2)</f>
        <v>0</v>
      </c>
      <c r="BL211" s="18" t="s">
        <v>138</v>
      </c>
      <c r="BM211" s="230" t="s">
        <v>1390</v>
      </c>
    </row>
    <row r="212" s="2" customFormat="1">
      <c r="A212" s="39"/>
      <c r="B212" s="40"/>
      <c r="C212" s="41"/>
      <c r="D212" s="232" t="s">
        <v>145</v>
      </c>
      <c r="E212" s="41"/>
      <c r="F212" s="233" t="s">
        <v>1391</v>
      </c>
      <c r="G212" s="41"/>
      <c r="H212" s="41"/>
      <c r="I212" s="137"/>
      <c r="J212" s="41"/>
      <c r="K212" s="41"/>
      <c r="L212" s="45"/>
      <c r="M212" s="234"/>
      <c r="N212" s="235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145</v>
      </c>
      <c r="AU212" s="18" t="s">
        <v>82</v>
      </c>
    </row>
    <row r="213" s="2" customFormat="1" ht="16.5" customHeight="1">
      <c r="A213" s="39"/>
      <c r="B213" s="40"/>
      <c r="C213" s="219" t="s">
        <v>371</v>
      </c>
      <c r="D213" s="219" t="s">
        <v>134</v>
      </c>
      <c r="E213" s="220" t="s">
        <v>510</v>
      </c>
      <c r="F213" s="221" t="s">
        <v>511</v>
      </c>
      <c r="G213" s="222" t="s">
        <v>194</v>
      </c>
      <c r="H213" s="223">
        <v>4.5910000000000002</v>
      </c>
      <c r="I213" s="224"/>
      <c r="J213" s="225">
        <f>ROUND(I213*H213,2)</f>
        <v>0</v>
      </c>
      <c r="K213" s="221" t="s">
        <v>143</v>
      </c>
      <c r="L213" s="45"/>
      <c r="M213" s="226" t="s">
        <v>19</v>
      </c>
      <c r="N213" s="227" t="s">
        <v>43</v>
      </c>
      <c r="O213" s="85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138</v>
      </c>
      <c r="AT213" s="230" t="s">
        <v>134</v>
      </c>
      <c r="AU213" s="230" t="s">
        <v>82</v>
      </c>
      <c r="AY213" s="18" t="s">
        <v>132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80</v>
      </c>
      <c r="BK213" s="231">
        <f>ROUND(I213*H213,2)</f>
        <v>0</v>
      </c>
      <c r="BL213" s="18" t="s">
        <v>138</v>
      </c>
      <c r="BM213" s="230" t="s">
        <v>1392</v>
      </c>
    </row>
    <row r="214" s="2" customFormat="1">
      <c r="A214" s="39"/>
      <c r="B214" s="40"/>
      <c r="C214" s="41"/>
      <c r="D214" s="232" t="s">
        <v>145</v>
      </c>
      <c r="E214" s="41"/>
      <c r="F214" s="233" t="s">
        <v>513</v>
      </c>
      <c r="G214" s="41"/>
      <c r="H214" s="41"/>
      <c r="I214" s="137"/>
      <c r="J214" s="41"/>
      <c r="K214" s="41"/>
      <c r="L214" s="45"/>
      <c r="M214" s="234"/>
      <c r="N214" s="235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145</v>
      </c>
      <c r="AU214" s="18" t="s">
        <v>82</v>
      </c>
    </row>
    <row r="215" s="14" customFormat="1">
      <c r="A215" s="14"/>
      <c r="B215" s="246"/>
      <c r="C215" s="247"/>
      <c r="D215" s="232" t="s">
        <v>147</v>
      </c>
      <c r="E215" s="248" t="s">
        <v>19</v>
      </c>
      <c r="F215" s="249" t="s">
        <v>1393</v>
      </c>
      <c r="G215" s="247"/>
      <c r="H215" s="250">
        <v>4.5910000000000002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6" t="s">
        <v>147</v>
      </c>
      <c r="AU215" s="256" t="s">
        <v>82</v>
      </c>
      <c r="AV215" s="14" t="s">
        <v>82</v>
      </c>
      <c r="AW215" s="14" t="s">
        <v>33</v>
      </c>
      <c r="AX215" s="14" t="s">
        <v>80</v>
      </c>
      <c r="AY215" s="256" t="s">
        <v>132</v>
      </c>
    </row>
    <row r="216" s="2" customFormat="1" ht="16.5" customHeight="1">
      <c r="A216" s="39"/>
      <c r="B216" s="40"/>
      <c r="C216" s="219" t="s">
        <v>377</v>
      </c>
      <c r="D216" s="219" t="s">
        <v>134</v>
      </c>
      <c r="E216" s="220" t="s">
        <v>516</v>
      </c>
      <c r="F216" s="221" t="s">
        <v>517</v>
      </c>
      <c r="G216" s="222" t="s">
        <v>194</v>
      </c>
      <c r="H216" s="223">
        <v>9.1820000000000004</v>
      </c>
      <c r="I216" s="224"/>
      <c r="J216" s="225">
        <f>ROUND(I216*H216,2)</f>
        <v>0</v>
      </c>
      <c r="K216" s="221" t="s">
        <v>143</v>
      </c>
      <c r="L216" s="45"/>
      <c r="M216" s="226" t="s">
        <v>19</v>
      </c>
      <c r="N216" s="227" t="s">
        <v>43</v>
      </c>
      <c r="O216" s="85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138</v>
      </c>
      <c r="AT216" s="230" t="s">
        <v>134</v>
      </c>
      <c r="AU216" s="230" t="s">
        <v>82</v>
      </c>
      <c r="AY216" s="18" t="s">
        <v>132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80</v>
      </c>
      <c r="BK216" s="231">
        <f>ROUND(I216*H216,2)</f>
        <v>0</v>
      </c>
      <c r="BL216" s="18" t="s">
        <v>138</v>
      </c>
      <c r="BM216" s="230" t="s">
        <v>1394</v>
      </c>
    </row>
    <row r="217" s="2" customFormat="1">
      <c r="A217" s="39"/>
      <c r="B217" s="40"/>
      <c r="C217" s="41"/>
      <c r="D217" s="232" t="s">
        <v>145</v>
      </c>
      <c r="E217" s="41"/>
      <c r="F217" s="233" t="s">
        <v>519</v>
      </c>
      <c r="G217" s="41"/>
      <c r="H217" s="41"/>
      <c r="I217" s="137"/>
      <c r="J217" s="41"/>
      <c r="K217" s="41"/>
      <c r="L217" s="45"/>
      <c r="M217" s="234"/>
      <c r="N217" s="235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145</v>
      </c>
      <c r="AU217" s="18" t="s">
        <v>82</v>
      </c>
    </row>
    <row r="218" s="14" customFormat="1">
      <c r="A218" s="14"/>
      <c r="B218" s="246"/>
      <c r="C218" s="247"/>
      <c r="D218" s="232" t="s">
        <v>147</v>
      </c>
      <c r="E218" s="248" t="s">
        <v>19</v>
      </c>
      <c r="F218" s="249" t="s">
        <v>1395</v>
      </c>
      <c r="G218" s="247"/>
      <c r="H218" s="250">
        <v>9.1820000000000004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6" t="s">
        <v>147</v>
      </c>
      <c r="AU218" s="256" t="s">
        <v>82</v>
      </c>
      <c r="AV218" s="14" t="s">
        <v>82</v>
      </c>
      <c r="AW218" s="14" t="s">
        <v>33</v>
      </c>
      <c r="AX218" s="14" t="s">
        <v>80</v>
      </c>
      <c r="AY218" s="256" t="s">
        <v>132</v>
      </c>
    </row>
    <row r="219" s="2" customFormat="1" ht="16.5" customHeight="1">
      <c r="A219" s="39"/>
      <c r="B219" s="40"/>
      <c r="C219" s="219" t="s">
        <v>382</v>
      </c>
      <c r="D219" s="219" t="s">
        <v>134</v>
      </c>
      <c r="E219" s="220" t="s">
        <v>533</v>
      </c>
      <c r="F219" s="221" t="s">
        <v>534</v>
      </c>
      <c r="G219" s="222" t="s">
        <v>194</v>
      </c>
      <c r="H219" s="223">
        <v>4.5910000000000002</v>
      </c>
      <c r="I219" s="224"/>
      <c r="J219" s="225">
        <f>ROUND(I219*H219,2)</f>
        <v>0</v>
      </c>
      <c r="K219" s="221" t="s">
        <v>143</v>
      </c>
      <c r="L219" s="45"/>
      <c r="M219" s="226" t="s">
        <v>19</v>
      </c>
      <c r="N219" s="227" t="s">
        <v>43</v>
      </c>
      <c r="O219" s="85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138</v>
      </c>
      <c r="AT219" s="230" t="s">
        <v>134</v>
      </c>
      <c r="AU219" s="230" t="s">
        <v>82</v>
      </c>
      <c r="AY219" s="18" t="s">
        <v>132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80</v>
      </c>
      <c r="BK219" s="231">
        <f>ROUND(I219*H219,2)</f>
        <v>0</v>
      </c>
      <c r="BL219" s="18" t="s">
        <v>138</v>
      </c>
      <c r="BM219" s="230" t="s">
        <v>1396</v>
      </c>
    </row>
    <row r="220" s="2" customFormat="1">
      <c r="A220" s="39"/>
      <c r="B220" s="40"/>
      <c r="C220" s="41"/>
      <c r="D220" s="232" t="s">
        <v>145</v>
      </c>
      <c r="E220" s="41"/>
      <c r="F220" s="233" t="s">
        <v>536</v>
      </c>
      <c r="G220" s="41"/>
      <c r="H220" s="41"/>
      <c r="I220" s="137"/>
      <c r="J220" s="41"/>
      <c r="K220" s="41"/>
      <c r="L220" s="45"/>
      <c r="M220" s="234"/>
      <c r="N220" s="235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145</v>
      </c>
      <c r="AU220" s="18" t="s">
        <v>82</v>
      </c>
    </row>
    <row r="221" s="2" customFormat="1" ht="16.5" customHeight="1">
      <c r="A221" s="39"/>
      <c r="B221" s="40"/>
      <c r="C221" s="219" t="s">
        <v>389</v>
      </c>
      <c r="D221" s="219" t="s">
        <v>134</v>
      </c>
      <c r="E221" s="220" t="s">
        <v>192</v>
      </c>
      <c r="F221" s="221" t="s">
        <v>193</v>
      </c>
      <c r="G221" s="222" t="s">
        <v>194</v>
      </c>
      <c r="H221" s="223">
        <v>2.4199999999999999</v>
      </c>
      <c r="I221" s="224"/>
      <c r="J221" s="225">
        <f>ROUND(I221*H221,2)</f>
        <v>0</v>
      </c>
      <c r="K221" s="221" t="s">
        <v>143</v>
      </c>
      <c r="L221" s="45"/>
      <c r="M221" s="226" t="s">
        <v>19</v>
      </c>
      <c r="N221" s="227" t="s">
        <v>43</v>
      </c>
      <c r="O221" s="85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138</v>
      </c>
      <c r="AT221" s="230" t="s">
        <v>134</v>
      </c>
      <c r="AU221" s="230" t="s">
        <v>82</v>
      </c>
      <c r="AY221" s="18" t="s">
        <v>132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80</v>
      </c>
      <c r="BK221" s="231">
        <f>ROUND(I221*H221,2)</f>
        <v>0</v>
      </c>
      <c r="BL221" s="18" t="s">
        <v>138</v>
      </c>
      <c r="BM221" s="230" t="s">
        <v>1397</v>
      </c>
    </row>
    <row r="222" s="2" customFormat="1">
      <c r="A222" s="39"/>
      <c r="B222" s="40"/>
      <c r="C222" s="41"/>
      <c r="D222" s="232" t="s">
        <v>145</v>
      </c>
      <c r="E222" s="41"/>
      <c r="F222" s="233" t="s">
        <v>196</v>
      </c>
      <c r="G222" s="41"/>
      <c r="H222" s="41"/>
      <c r="I222" s="137"/>
      <c r="J222" s="41"/>
      <c r="K222" s="41"/>
      <c r="L222" s="45"/>
      <c r="M222" s="234"/>
      <c r="N222" s="235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145</v>
      </c>
      <c r="AU222" s="18" t="s">
        <v>82</v>
      </c>
    </row>
    <row r="223" s="2" customFormat="1" ht="16.5" customHeight="1">
      <c r="A223" s="39"/>
      <c r="B223" s="40"/>
      <c r="C223" s="219" t="s">
        <v>394</v>
      </c>
      <c r="D223" s="219" t="s">
        <v>134</v>
      </c>
      <c r="E223" s="220" t="s">
        <v>1398</v>
      </c>
      <c r="F223" s="221" t="s">
        <v>1399</v>
      </c>
      <c r="G223" s="222" t="s">
        <v>194</v>
      </c>
      <c r="H223" s="223">
        <v>2.1709999999999998</v>
      </c>
      <c r="I223" s="224"/>
      <c r="J223" s="225">
        <f>ROUND(I223*H223,2)</f>
        <v>0</v>
      </c>
      <c r="K223" s="221" t="s">
        <v>19</v>
      </c>
      <c r="L223" s="45"/>
      <c r="M223" s="226" t="s">
        <v>19</v>
      </c>
      <c r="N223" s="227" t="s">
        <v>43</v>
      </c>
      <c r="O223" s="85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138</v>
      </c>
      <c r="AT223" s="230" t="s">
        <v>134</v>
      </c>
      <c r="AU223" s="230" t="s">
        <v>82</v>
      </c>
      <c r="AY223" s="18" t="s">
        <v>132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80</v>
      </c>
      <c r="BK223" s="231">
        <f>ROUND(I223*H223,2)</f>
        <v>0</v>
      </c>
      <c r="BL223" s="18" t="s">
        <v>138</v>
      </c>
      <c r="BM223" s="230" t="s">
        <v>1400</v>
      </c>
    </row>
    <row r="224" s="2" customFormat="1">
      <c r="A224" s="39"/>
      <c r="B224" s="40"/>
      <c r="C224" s="41"/>
      <c r="D224" s="232" t="s">
        <v>145</v>
      </c>
      <c r="E224" s="41"/>
      <c r="F224" s="233" t="s">
        <v>1401</v>
      </c>
      <c r="G224" s="41"/>
      <c r="H224" s="41"/>
      <c r="I224" s="137"/>
      <c r="J224" s="41"/>
      <c r="K224" s="41"/>
      <c r="L224" s="45"/>
      <c r="M224" s="234"/>
      <c r="N224" s="235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145</v>
      </c>
      <c r="AU224" s="18" t="s">
        <v>82</v>
      </c>
    </row>
    <row r="225" s="2" customFormat="1" ht="16.5" customHeight="1">
      <c r="A225" s="39"/>
      <c r="B225" s="40"/>
      <c r="C225" s="219" t="s">
        <v>397</v>
      </c>
      <c r="D225" s="219" t="s">
        <v>134</v>
      </c>
      <c r="E225" s="220" t="s">
        <v>1402</v>
      </c>
      <c r="F225" s="221" t="s">
        <v>1403</v>
      </c>
      <c r="G225" s="222" t="s">
        <v>194</v>
      </c>
      <c r="H225" s="223">
        <v>5.6929999999999996</v>
      </c>
      <c r="I225" s="224"/>
      <c r="J225" s="225">
        <f>ROUND(I225*H225,2)</f>
        <v>0</v>
      </c>
      <c r="K225" s="221" t="s">
        <v>143</v>
      </c>
      <c r="L225" s="45"/>
      <c r="M225" s="226" t="s">
        <v>19</v>
      </c>
      <c r="N225" s="227" t="s">
        <v>43</v>
      </c>
      <c r="O225" s="85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138</v>
      </c>
      <c r="AT225" s="230" t="s">
        <v>134</v>
      </c>
      <c r="AU225" s="230" t="s">
        <v>82</v>
      </c>
      <c r="AY225" s="18" t="s">
        <v>132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80</v>
      </c>
      <c r="BK225" s="231">
        <f>ROUND(I225*H225,2)</f>
        <v>0</v>
      </c>
      <c r="BL225" s="18" t="s">
        <v>138</v>
      </c>
      <c r="BM225" s="230" t="s">
        <v>1404</v>
      </c>
    </row>
    <row r="226" s="2" customFormat="1">
      <c r="A226" s="39"/>
      <c r="B226" s="40"/>
      <c r="C226" s="41"/>
      <c r="D226" s="232" t="s">
        <v>145</v>
      </c>
      <c r="E226" s="41"/>
      <c r="F226" s="233" t="s">
        <v>1405</v>
      </c>
      <c r="G226" s="41"/>
      <c r="H226" s="41"/>
      <c r="I226" s="137"/>
      <c r="J226" s="41"/>
      <c r="K226" s="41"/>
      <c r="L226" s="45"/>
      <c r="M226" s="234"/>
      <c r="N226" s="235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145</v>
      </c>
      <c r="AU226" s="18" t="s">
        <v>82</v>
      </c>
    </row>
    <row r="227" s="12" customFormat="1" ht="22.8" customHeight="1">
      <c r="A227" s="12"/>
      <c r="B227" s="203"/>
      <c r="C227" s="204"/>
      <c r="D227" s="205" t="s">
        <v>71</v>
      </c>
      <c r="E227" s="217" t="s">
        <v>1406</v>
      </c>
      <c r="F227" s="217" t="s">
        <v>1407</v>
      </c>
      <c r="G227" s="204"/>
      <c r="H227" s="204"/>
      <c r="I227" s="207"/>
      <c r="J227" s="218">
        <f>BK227</f>
        <v>0</v>
      </c>
      <c r="K227" s="204"/>
      <c r="L227" s="209"/>
      <c r="M227" s="210"/>
      <c r="N227" s="211"/>
      <c r="O227" s="211"/>
      <c r="P227" s="212">
        <f>SUM(P228:P307)</f>
        <v>0</v>
      </c>
      <c r="Q227" s="211"/>
      <c r="R227" s="212">
        <f>SUM(R228:R307)</f>
        <v>0.28567000000000004</v>
      </c>
      <c r="S227" s="211"/>
      <c r="T227" s="213">
        <f>SUM(T228:T307)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4" t="s">
        <v>80</v>
      </c>
      <c r="AT227" s="215" t="s">
        <v>71</v>
      </c>
      <c r="AU227" s="215" t="s">
        <v>80</v>
      </c>
      <c r="AY227" s="214" t="s">
        <v>132</v>
      </c>
      <c r="BK227" s="216">
        <f>SUM(BK228:BK307)</f>
        <v>0</v>
      </c>
    </row>
    <row r="228" s="2" customFormat="1" ht="16.5" customHeight="1">
      <c r="A228" s="39"/>
      <c r="B228" s="40"/>
      <c r="C228" s="219" t="s">
        <v>402</v>
      </c>
      <c r="D228" s="219" t="s">
        <v>134</v>
      </c>
      <c r="E228" s="220" t="s">
        <v>1408</v>
      </c>
      <c r="F228" s="221" t="s">
        <v>1409</v>
      </c>
      <c r="G228" s="222" t="s">
        <v>142</v>
      </c>
      <c r="H228" s="223">
        <v>2.3999999999999999</v>
      </c>
      <c r="I228" s="224"/>
      <c r="J228" s="225">
        <f>ROUND(I228*H228,2)</f>
        <v>0</v>
      </c>
      <c r="K228" s="221" t="s">
        <v>143</v>
      </c>
      <c r="L228" s="45"/>
      <c r="M228" s="226" t="s">
        <v>19</v>
      </c>
      <c r="N228" s="227" t="s">
        <v>43</v>
      </c>
      <c r="O228" s="85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138</v>
      </c>
      <c r="AT228" s="230" t="s">
        <v>134</v>
      </c>
      <c r="AU228" s="230" t="s">
        <v>82</v>
      </c>
      <c r="AY228" s="18" t="s">
        <v>132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80</v>
      </c>
      <c r="BK228" s="231">
        <f>ROUND(I228*H228,2)</f>
        <v>0</v>
      </c>
      <c r="BL228" s="18" t="s">
        <v>138</v>
      </c>
      <c r="BM228" s="230" t="s">
        <v>1410</v>
      </c>
    </row>
    <row r="229" s="2" customFormat="1">
      <c r="A229" s="39"/>
      <c r="B229" s="40"/>
      <c r="C229" s="41"/>
      <c r="D229" s="232" t="s">
        <v>145</v>
      </c>
      <c r="E229" s="41"/>
      <c r="F229" s="233" t="s">
        <v>1411</v>
      </c>
      <c r="G229" s="41"/>
      <c r="H229" s="41"/>
      <c r="I229" s="137"/>
      <c r="J229" s="41"/>
      <c r="K229" s="41"/>
      <c r="L229" s="45"/>
      <c r="M229" s="234"/>
      <c r="N229" s="235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145</v>
      </c>
      <c r="AU229" s="18" t="s">
        <v>82</v>
      </c>
    </row>
    <row r="230" s="14" customFormat="1">
      <c r="A230" s="14"/>
      <c r="B230" s="246"/>
      <c r="C230" s="247"/>
      <c r="D230" s="232" t="s">
        <v>147</v>
      </c>
      <c r="E230" s="248" t="s">
        <v>19</v>
      </c>
      <c r="F230" s="249" t="s">
        <v>1412</v>
      </c>
      <c r="G230" s="247"/>
      <c r="H230" s="250">
        <v>2.3999999999999999</v>
      </c>
      <c r="I230" s="251"/>
      <c r="J230" s="247"/>
      <c r="K230" s="247"/>
      <c r="L230" s="252"/>
      <c r="M230" s="253"/>
      <c r="N230" s="254"/>
      <c r="O230" s="254"/>
      <c r="P230" s="254"/>
      <c r="Q230" s="254"/>
      <c r="R230" s="254"/>
      <c r="S230" s="254"/>
      <c r="T230" s="25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6" t="s">
        <v>147</v>
      </c>
      <c r="AU230" s="256" t="s">
        <v>82</v>
      </c>
      <c r="AV230" s="14" t="s">
        <v>82</v>
      </c>
      <c r="AW230" s="14" t="s">
        <v>33</v>
      </c>
      <c r="AX230" s="14" t="s">
        <v>80</v>
      </c>
      <c r="AY230" s="256" t="s">
        <v>132</v>
      </c>
    </row>
    <row r="231" s="2" customFormat="1" ht="16.5" customHeight="1">
      <c r="A231" s="39"/>
      <c r="B231" s="40"/>
      <c r="C231" s="219" t="s">
        <v>408</v>
      </c>
      <c r="D231" s="219" t="s">
        <v>134</v>
      </c>
      <c r="E231" s="220" t="s">
        <v>1062</v>
      </c>
      <c r="F231" s="221" t="s">
        <v>1063</v>
      </c>
      <c r="G231" s="222" t="s">
        <v>142</v>
      </c>
      <c r="H231" s="223">
        <v>14.550000000000001</v>
      </c>
      <c r="I231" s="224"/>
      <c r="J231" s="225">
        <f>ROUND(I231*H231,2)</f>
        <v>0</v>
      </c>
      <c r="K231" s="221" t="s">
        <v>143</v>
      </c>
      <c r="L231" s="45"/>
      <c r="M231" s="226" t="s">
        <v>19</v>
      </c>
      <c r="N231" s="227" t="s">
        <v>43</v>
      </c>
      <c r="O231" s="85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138</v>
      </c>
      <c r="AT231" s="230" t="s">
        <v>134</v>
      </c>
      <c r="AU231" s="230" t="s">
        <v>82</v>
      </c>
      <c r="AY231" s="18" t="s">
        <v>132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80</v>
      </c>
      <c r="BK231" s="231">
        <f>ROUND(I231*H231,2)</f>
        <v>0</v>
      </c>
      <c r="BL231" s="18" t="s">
        <v>138</v>
      </c>
      <c r="BM231" s="230" t="s">
        <v>1413</v>
      </c>
    </row>
    <row r="232" s="2" customFormat="1">
      <c r="A232" s="39"/>
      <c r="B232" s="40"/>
      <c r="C232" s="41"/>
      <c r="D232" s="232" t="s">
        <v>145</v>
      </c>
      <c r="E232" s="41"/>
      <c r="F232" s="233" t="s">
        <v>1065</v>
      </c>
      <c r="G232" s="41"/>
      <c r="H232" s="41"/>
      <c r="I232" s="137"/>
      <c r="J232" s="41"/>
      <c r="K232" s="41"/>
      <c r="L232" s="45"/>
      <c r="M232" s="234"/>
      <c r="N232" s="235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145</v>
      </c>
      <c r="AU232" s="18" t="s">
        <v>82</v>
      </c>
    </row>
    <row r="233" s="13" customFormat="1">
      <c r="A233" s="13"/>
      <c r="B233" s="236"/>
      <c r="C233" s="237"/>
      <c r="D233" s="232" t="s">
        <v>147</v>
      </c>
      <c r="E233" s="238" t="s">
        <v>19</v>
      </c>
      <c r="F233" s="239" t="s">
        <v>148</v>
      </c>
      <c r="G233" s="237"/>
      <c r="H233" s="238" t="s">
        <v>19</v>
      </c>
      <c r="I233" s="240"/>
      <c r="J233" s="237"/>
      <c r="K233" s="237"/>
      <c r="L233" s="241"/>
      <c r="M233" s="242"/>
      <c r="N233" s="243"/>
      <c r="O233" s="243"/>
      <c r="P233" s="243"/>
      <c r="Q233" s="243"/>
      <c r="R233" s="243"/>
      <c r="S233" s="243"/>
      <c r="T233" s="24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5" t="s">
        <v>147</v>
      </c>
      <c r="AU233" s="245" t="s">
        <v>82</v>
      </c>
      <c r="AV233" s="13" t="s">
        <v>80</v>
      </c>
      <c r="AW233" s="13" t="s">
        <v>33</v>
      </c>
      <c r="AX233" s="13" t="s">
        <v>72</v>
      </c>
      <c r="AY233" s="245" t="s">
        <v>132</v>
      </c>
    </row>
    <row r="234" s="14" customFormat="1">
      <c r="A234" s="14"/>
      <c r="B234" s="246"/>
      <c r="C234" s="247"/>
      <c r="D234" s="232" t="s">
        <v>147</v>
      </c>
      <c r="E234" s="248" t="s">
        <v>19</v>
      </c>
      <c r="F234" s="249" t="s">
        <v>1414</v>
      </c>
      <c r="G234" s="247"/>
      <c r="H234" s="250">
        <v>17</v>
      </c>
      <c r="I234" s="251"/>
      <c r="J234" s="247"/>
      <c r="K234" s="247"/>
      <c r="L234" s="252"/>
      <c r="M234" s="253"/>
      <c r="N234" s="254"/>
      <c r="O234" s="254"/>
      <c r="P234" s="254"/>
      <c r="Q234" s="254"/>
      <c r="R234" s="254"/>
      <c r="S234" s="254"/>
      <c r="T234" s="25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6" t="s">
        <v>147</v>
      </c>
      <c r="AU234" s="256" t="s">
        <v>82</v>
      </c>
      <c r="AV234" s="14" t="s">
        <v>82</v>
      </c>
      <c r="AW234" s="14" t="s">
        <v>33</v>
      </c>
      <c r="AX234" s="14" t="s">
        <v>72</v>
      </c>
      <c r="AY234" s="256" t="s">
        <v>132</v>
      </c>
    </row>
    <row r="235" s="14" customFormat="1">
      <c r="A235" s="14"/>
      <c r="B235" s="246"/>
      <c r="C235" s="247"/>
      <c r="D235" s="232" t="s">
        <v>147</v>
      </c>
      <c r="E235" s="248" t="s">
        <v>19</v>
      </c>
      <c r="F235" s="249" t="s">
        <v>1415</v>
      </c>
      <c r="G235" s="247"/>
      <c r="H235" s="250">
        <v>-1.2</v>
      </c>
      <c r="I235" s="251"/>
      <c r="J235" s="247"/>
      <c r="K235" s="247"/>
      <c r="L235" s="252"/>
      <c r="M235" s="253"/>
      <c r="N235" s="254"/>
      <c r="O235" s="254"/>
      <c r="P235" s="254"/>
      <c r="Q235" s="254"/>
      <c r="R235" s="254"/>
      <c r="S235" s="254"/>
      <c r="T235" s="25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6" t="s">
        <v>147</v>
      </c>
      <c r="AU235" s="256" t="s">
        <v>82</v>
      </c>
      <c r="AV235" s="14" t="s">
        <v>82</v>
      </c>
      <c r="AW235" s="14" t="s">
        <v>33</v>
      </c>
      <c r="AX235" s="14" t="s">
        <v>72</v>
      </c>
      <c r="AY235" s="256" t="s">
        <v>132</v>
      </c>
    </row>
    <row r="236" s="14" customFormat="1">
      <c r="A236" s="14"/>
      <c r="B236" s="246"/>
      <c r="C236" s="247"/>
      <c r="D236" s="232" t="s">
        <v>147</v>
      </c>
      <c r="E236" s="248" t="s">
        <v>19</v>
      </c>
      <c r="F236" s="249" t="s">
        <v>1416</v>
      </c>
      <c r="G236" s="247"/>
      <c r="H236" s="250">
        <v>-1.25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6" t="s">
        <v>147</v>
      </c>
      <c r="AU236" s="256" t="s">
        <v>82</v>
      </c>
      <c r="AV236" s="14" t="s">
        <v>82</v>
      </c>
      <c r="AW236" s="14" t="s">
        <v>33</v>
      </c>
      <c r="AX236" s="14" t="s">
        <v>72</v>
      </c>
      <c r="AY236" s="256" t="s">
        <v>132</v>
      </c>
    </row>
    <row r="237" s="15" customFormat="1">
      <c r="A237" s="15"/>
      <c r="B237" s="257"/>
      <c r="C237" s="258"/>
      <c r="D237" s="232" t="s">
        <v>147</v>
      </c>
      <c r="E237" s="259" t="s">
        <v>19</v>
      </c>
      <c r="F237" s="260" t="s">
        <v>163</v>
      </c>
      <c r="G237" s="258"/>
      <c r="H237" s="261">
        <v>14.550000000000001</v>
      </c>
      <c r="I237" s="262"/>
      <c r="J237" s="258"/>
      <c r="K237" s="258"/>
      <c r="L237" s="263"/>
      <c r="M237" s="264"/>
      <c r="N237" s="265"/>
      <c r="O237" s="265"/>
      <c r="P237" s="265"/>
      <c r="Q237" s="265"/>
      <c r="R237" s="265"/>
      <c r="S237" s="265"/>
      <c r="T237" s="266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7" t="s">
        <v>147</v>
      </c>
      <c r="AU237" s="267" t="s">
        <v>82</v>
      </c>
      <c r="AV237" s="15" t="s">
        <v>138</v>
      </c>
      <c r="AW237" s="15" t="s">
        <v>33</v>
      </c>
      <c r="AX237" s="15" t="s">
        <v>80</v>
      </c>
      <c r="AY237" s="267" t="s">
        <v>132</v>
      </c>
    </row>
    <row r="238" s="2" customFormat="1" ht="16.5" customHeight="1">
      <c r="A238" s="39"/>
      <c r="B238" s="40"/>
      <c r="C238" s="219" t="s">
        <v>414</v>
      </c>
      <c r="D238" s="219" t="s">
        <v>134</v>
      </c>
      <c r="E238" s="220" t="s">
        <v>1067</v>
      </c>
      <c r="F238" s="221" t="s">
        <v>1068</v>
      </c>
      <c r="G238" s="222" t="s">
        <v>142</v>
      </c>
      <c r="H238" s="223">
        <v>14.550000000000001</v>
      </c>
      <c r="I238" s="224"/>
      <c r="J238" s="225">
        <f>ROUND(I238*H238,2)</f>
        <v>0</v>
      </c>
      <c r="K238" s="221" t="s">
        <v>143</v>
      </c>
      <c r="L238" s="45"/>
      <c r="M238" s="226" t="s">
        <v>19</v>
      </c>
      <c r="N238" s="227" t="s">
        <v>43</v>
      </c>
      <c r="O238" s="85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138</v>
      </c>
      <c r="AT238" s="230" t="s">
        <v>134</v>
      </c>
      <c r="AU238" s="230" t="s">
        <v>82</v>
      </c>
      <c r="AY238" s="18" t="s">
        <v>132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80</v>
      </c>
      <c r="BK238" s="231">
        <f>ROUND(I238*H238,2)</f>
        <v>0</v>
      </c>
      <c r="BL238" s="18" t="s">
        <v>138</v>
      </c>
      <c r="BM238" s="230" t="s">
        <v>1417</v>
      </c>
    </row>
    <row r="239" s="2" customFormat="1">
      <c r="A239" s="39"/>
      <c r="B239" s="40"/>
      <c r="C239" s="41"/>
      <c r="D239" s="232" t="s">
        <v>145</v>
      </c>
      <c r="E239" s="41"/>
      <c r="F239" s="233" t="s">
        <v>1070</v>
      </c>
      <c r="G239" s="41"/>
      <c r="H239" s="41"/>
      <c r="I239" s="137"/>
      <c r="J239" s="41"/>
      <c r="K239" s="41"/>
      <c r="L239" s="45"/>
      <c r="M239" s="234"/>
      <c r="N239" s="235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145</v>
      </c>
      <c r="AU239" s="18" t="s">
        <v>82</v>
      </c>
    </row>
    <row r="240" s="13" customFormat="1">
      <c r="A240" s="13"/>
      <c r="B240" s="236"/>
      <c r="C240" s="237"/>
      <c r="D240" s="232" t="s">
        <v>147</v>
      </c>
      <c r="E240" s="238" t="s">
        <v>19</v>
      </c>
      <c r="F240" s="239" t="s">
        <v>155</v>
      </c>
      <c r="G240" s="237"/>
      <c r="H240" s="238" t="s">
        <v>19</v>
      </c>
      <c r="I240" s="240"/>
      <c r="J240" s="237"/>
      <c r="K240" s="237"/>
      <c r="L240" s="241"/>
      <c r="M240" s="242"/>
      <c r="N240" s="243"/>
      <c r="O240" s="243"/>
      <c r="P240" s="243"/>
      <c r="Q240" s="243"/>
      <c r="R240" s="243"/>
      <c r="S240" s="243"/>
      <c r="T240" s="24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5" t="s">
        <v>147</v>
      </c>
      <c r="AU240" s="245" t="s">
        <v>82</v>
      </c>
      <c r="AV240" s="13" t="s">
        <v>80</v>
      </c>
      <c r="AW240" s="13" t="s">
        <v>33</v>
      </c>
      <c r="AX240" s="13" t="s">
        <v>72</v>
      </c>
      <c r="AY240" s="245" t="s">
        <v>132</v>
      </c>
    </row>
    <row r="241" s="14" customFormat="1">
      <c r="A241" s="14"/>
      <c r="B241" s="246"/>
      <c r="C241" s="247"/>
      <c r="D241" s="232" t="s">
        <v>147</v>
      </c>
      <c r="E241" s="248" t="s">
        <v>19</v>
      </c>
      <c r="F241" s="249" t="s">
        <v>1414</v>
      </c>
      <c r="G241" s="247"/>
      <c r="H241" s="250">
        <v>17</v>
      </c>
      <c r="I241" s="251"/>
      <c r="J241" s="247"/>
      <c r="K241" s="247"/>
      <c r="L241" s="252"/>
      <c r="M241" s="253"/>
      <c r="N241" s="254"/>
      <c r="O241" s="254"/>
      <c r="P241" s="254"/>
      <c r="Q241" s="254"/>
      <c r="R241" s="254"/>
      <c r="S241" s="254"/>
      <c r="T241" s="25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6" t="s">
        <v>147</v>
      </c>
      <c r="AU241" s="256" t="s">
        <v>82</v>
      </c>
      <c r="AV241" s="14" t="s">
        <v>82</v>
      </c>
      <c r="AW241" s="14" t="s">
        <v>33</v>
      </c>
      <c r="AX241" s="14" t="s">
        <v>72</v>
      </c>
      <c r="AY241" s="256" t="s">
        <v>132</v>
      </c>
    </row>
    <row r="242" s="14" customFormat="1">
      <c r="A242" s="14"/>
      <c r="B242" s="246"/>
      <c r="C242" s="247"/>
      <c r="D242" s="232" t="s">
        <v>147</v>
      </c>
      <c r="E242" s="248" t="s">
        <v>19</v>
      </c>
      <c r="F242" s="249" t="s">
        <v>1415</v>
      </c>
      <c r="G242" s="247"/>
      <c r="H242" s="250">
        <v>-1.2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6" t="s">
        <v>147</v>
      </c>
      <c r="AU242" s="256" t="s">
        <v>82</v>
      </c>
      <c r="AV242" s="14" t="s">
        <v>82</v>
      </c>
      <c r="AW242" s="14" t="s">
        <v>33</v>
      </c>
      <c r="AX242" s="14" t="s">
        <v>72</v>
      </c>
      <c r="AY242" s="256" t="s">
        <v>132</v>
      </c>
    </row>
    <row r="243" s="14" customFormat="1">
      <c r="A243" s="14"/>
      <c r="B243" s="246"/>
      <c r="C243" s="247"/>
      <c r="D243" s="232" t="s">
        <v>147</v>
      </c>
      <c r="E243" s="248" t="s">
        <v>19</v>
      </c>
      <c r="F243" s="249" t="s">
        <v>1416</v>
      </c>
      <c r="G243" s="247"/>
      <c r="H243" s="250">
        <v>-1.25</v>
      </c>
      <c r="I243" s="251"/>
      <c r="J243" s="247"/>
      <c r="K243" s="247"/>
      <c r="L243" s="252"/>
      <c r="M243" s="253"/>
      <c r="N243" s="254"/>
      <c r="O243" s="254"/>
      <c r="P243" s="254"/>
      <c r="Q243" s="254"/>
      <c r="R243" s="254"/>
      <c r="S243" s="254"/>
      <c r="T243" s="25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6" t="s">
        <v>147</v>
      </c>
      <c r="AU243" s="256" t="s">
        <v>82</v>
      </c>
      <c r="AV243" s="14" t="s">
        <v>82</v>
      </c>
      <c r="AW243" s="14" t="s">
        <v>33</v>
      </c>
      <c r="AX243" s="14" t="s">
        <v>72</v>
      </c>
      <c r="AY243" s="256" t="s">
        <v>132</v>
      </c>
    </row>
    <row r="244" s="15" customFormat="1">
      <c r="A244" s="15"/>
      <c r="B244" s="257"/>
      <c r="C244" s="258"/>
      <c r="D244" s="232" t="s">
        <v>147</v>
      </c>
      <c r="E244" s="259" t="s">
        <v>19</v>
      </c>
      <c r="F244" s="260" t="s">
        <v>163</v>
      </c>
      <c r="G244" s="258"/>
      <c r="H244" s="261">
        <v>14.550000000000001</v>
      </c>
      <c r="I244" s="262"/>
      <c r="J244" s="258"/>
      <c r="K244" s="258"/>
      <c r="L244" s="263"/>
      <c r="M244" s="264"/>
      <c r="N244" s="265"/>
      <c r="O244" s="265"/>
      <c r="P244" s="265"/>
      <c r="Q244" s="265"/>
      <c r="R244" s="265"/>
      <c r="S244" s="265"/>
      <c r="T244" s="266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7" t="s">
        <v>147</v>
      </c>
      <c r="AU244" s="267" t="s">
        <v>82</v>
      </c>
      <c r="AV244" s="15" t="s">
        <v>138</v>
      </c>
      <c r="AW244" s="15" t="s">
        <v>33</v>
      </c>
      <c r="AX244" s="15" t="s">
        <v>80</v>
      </c>
      <c r="AY244" s="267" t="s">
        <v>132</v>
      </c>
    </row>
    <row r="245" s="2" customFormat="1" ht="16.5" customHeight="1">
      <c r="A245" s="39"/>
      <c r="B245" s="40"/>
      <c r="C245" s="219" t="s">
        <v>419</v>
      </c>
      <c r="D245" s="219" t="s">
        <v>134</v>
      </c>
      <c r="E245" s="220" t="s">
        <v>1418</v>
      </c>
      <c r="F245" s="221" t="s">
        <v>1419</v>
      </c>
      <c r="G245" s="222" t="s">
        <v>201</v>
      </c>
      <c r="H245" s="223">
        <v>68</v>
      </c>
      <c r="I245" s="224"/>
      <c r="J245" s="225">
        <f>ROUND(I245*H245,2)</f>
        <v>0</v>
      </c>
      <c r="K245" s="221" t="s">
        <v>143</v>
      </c>
      <c r="L245" s="45"/>
      <c r="M245" s="226" t="s">
        <v>19</v>
      </c>
      <c r="N245" s="227" t="s">
        <v>43</v>
      </c>
      <c r="O245" s="85"/>
      <c r="P245" s="228">
        <f>O245*H245</f>
        <v>0</v>
      </c>
      <c r="Q245" s="228">
        <v>0.00084000000000000003</v>
      </c>
      <c r="R245" s="228">
        <f>Q245*H245</f>
        <v>0.057120000000000004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138</v>
      </c>
      <c r="AT245" s="230" t="s">
        <v>134</v>
      </c>
      <c r="AU245" s="230" t="s">
        <v>82</v>
      </c>
      <c r="AY245" s="18" t="s">
        <v>132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8" t="s">
        <v>80</v>
      </c>
      <c r="BK245" s="231">
        <f>ROUND(I245*H245,2)</f>
        <v>0</v>
      </c>
      <c r="BL245" s="18" t="s">
        <v>138</v>
      </c>
      <c r="BM245" s="230" t="s">
        <v>1420</v>
      </c>
    </row>
    <row r="246" s="2" customFormat="1">
      <c r="A246" s="39"/>
      <c r="B246" s="40"/>
      <c r="C246" s="41"/>
      <c r="D246" s="232" t="s">
        <v>145</v>
      </c>
      <c r="E246" s="41"/>
      <c r="F246" s="233" t="s">
        <v>1421</v>
      </c>
      <c r="G246" s="41"/>
      <c r="H246" s="41"/>
      <c r="I246" s="137"/>
      <c r="J246" s="41"/>
      <c r="K246" s="41"/>
      <c r="L246" s="45"/>
      <c r="M246" s="234"/>
      <c r="N246" s="235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145</v>
      </c>
      <c r="AU246" s="18" t="s">
        <v>82</v>
      </c>
    </row>
    <row r="247" s="13" customFormat="1">
      <c r="A247" s="13"/>
      <c r="B247" s="236"/>
      <c r="C247" s="237"/>
      <c r="D247" s="232" t="s">
        <v>147</v>
      </c>
      <c r="E247" s="238" t="s">
        <v>19</v>
      </c>
      <c r="F247" s="239" t="s">
        <v>148</v>
      </c>
      <c r="G247" s="237"/>
      <c r="H247" s="238" t="s">
        <v>19</v>
      </c>
      <c r="I247" s="240"/>
      <c r="J247" s="237"/>
      <c r="K247" s="237"/>
      <c r="L247" s="241"/>
      <c r="M247" s="242"/>
      <c r="N247" s="243"/>
      <c r="O247" s="243"/>
      <c r="P247" s="243"/>
      <c r="Q247" s="243"/>
      <c r="R247" s="243"/>
      <c r="S247" s="243"/>
      <c r="T247" s="24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5" t="s">
        <v>147</v>
      </c>
      <c r="AU247" s="245" t="s">
        <v>82</v>
      </c>
      <c r="AV247" s="13" t="s">
        <v>80</v>
      </c>
      <c r="AW247" s="13" t="s">
        <v>33</v>
      </c>
      <c r="AX247" s="13" t="s">
        <v>72</v>
      </c>
      <c r="AY247" s="245" t="s">
        <v>132</v>
      </c>
    </row>
    <row r="248" s="14" customFormat="1">
      <c r="A248" s="14"/>
      <c r="B248" s="246"/>
      <c r="C248" s="247"/>
      <c r="D248" s="232" t="s">
        <v>147</v>
      </c>
      <c r="E248" s="248" t="s">
        <v>19</v>
      </c>
      <c r="F248" s="249" t="s">
        <v>1422</v>
      </c>
      <c r="G248" s="247"/>
      <c r="H248" s="250">
        <v>68</v>
      </c>
      <c r="I248" s="251"/>
      <c r="J248" s="247"/>
      <c r="K248" s="247"/>
      <c r="L248" s="252"/>
      <c r="M248" s="253"/>
      <c r="N248" s="254"/>
      <c r="O248" s="254"/>
      <c r="P248" s="254"/>
      <c r="Q248" s="254"/>
      <c r="R248" s="254"/>
      <c r="S248" s="254"/>
      <c r="T248" s="25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6" t="s">
        <v>147</v>
      </c>
      <c r="AU248" s="256" t="s">
        <v>82</v>
      </c>
      <c r="AV248" s="14" t="s">
        <v>82</v>
      </c>
      <c r="AW248" s="14" t="s">
        <v>33</v>
      </c>
      <c r="AX248" s="14" t="s">
        <v>80</v>
      </c>
      <c r="AY248" s="256" t="s">
        <v>132</v>
      </c>
    </row>
    <row r="249" s="2" customFormat="1" ht="16.5" customHeight="1">
      <c r="A249" s="39"/>
      <c r="B249" s="40"/>
      <c r="C249" s="219" t="s">
        <v>425</v>
      </c>
      <c r="D249" s="219" t="s">
        <v>134</v>
      </c>
      <c r="E249" s="220" t="s">
        <v>1423</v>
      </c>
      <c r="F249" s="221" t="s">
        <v>1424</v>
      </c>
      <c r="G249" s="222" t="s">
        <v>201</v>
      </c>
      <c r="H249" s="223">
        <v>68</v>
      </c>
      <c r="I249" s="224"/>
      <c r="J249" s="225">
        <f>ROUND(I249*H249,2)</f>
        <v>0</v>
      </c>
      <c r="K249" s="221" t="s">
        <v>143</v>
      </c>
      <c r="L249" s="45"/>
      <c r="M249" s="226" t="s">
        <v>19</v>
      </c>
      <c r="N249" s="227" t="s">
        <v>43</v>
      </c>
      <c r="O249" s="85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138</v>
      </c>
      <c r="AT249" s="230" t="s">
        <v>134</v>
      </c>
      <c r="AU249" s="230" t="s">
        <v>82</v>
      </c>
      <c r="AY249" s="18" t="s">
        <v>132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80</v>
      </c>
      <c r="BK249" s="231">
        <f>ROUND(I249*H249,2)</f>
        <v>0</v>
      </c>
      <c r="BL249" s="18" t="s">
        <v>138</v>
      </c>
      <c r="BM249" s="230" t="s">
        <v>1425</v>
      </c>
    </row>
    <row r="250" s="2" customFormat="1">
      <c r="A250" s="39"/>
      <c r="B250" s="40"/>
      <c r="C250" s="41"/>
      <c r="D250" s="232" t="s">
        <v>145</v>
      </c>
      <c r="E250" s="41"/>
      <c r="F250" s="233" t="s">
        <v>1426</v>
      </c>
      <c r="G250" s="41"/>
      <c r="H250" s="41"/>
      <c r="I250" s="137"/>
      <c r="J250" s="41"/>
      <c r="K250" s="41"/>
      <c r="L250" s="45"/>
      <c r="M250" s="234"/>
      <c r="N250" s="235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145</v>
      </c>
      <c r="AU250" s="18" t="s">
        <v>82</v>
      </c>
    </row>
    <row r="251" s="2" customFormat="1" ht="16.5" customHeight="1">
      <c r="A251" s="39"/>
      <c r="B251" s="40"/>
      <c r="C251" s="219" t="s">
        <v>433</v>
      </c>
      <c r="D251" s="219" t="s">
        <v>134</v>
      </c>
      <c r="E251" s="220" t="s">
        <v>970</v>
      </c>
      <c r="F251" s="221" t="s">
        <v>971</v>
      </c>
      <c r="G251" s="222" t="s">
        <v>142</v>
      </c>
      <c r="H251" s="223">
        <v>29.100000000000001</v>
      </c>
      <c r="I251" s="224"/>
      <c r="J251" s="225">
        <f>ROUND(I251*H251,2)</f>
        <v>0</v>
      </c>
      <c r="K251" s="221" t="s">
        <v>143</v>
      </c>
      <c r="L251" s="45"/>
      <c r="M251" s="226" t="s">
        <v>19</v>
      </c>
      <c r="N251" s="227" t="s">
        <v>43</v>
      </c>
      <c r="O251" s="85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0" t="s">
        <v>138</v>
      </c>
      <c r="AT251" s="230" t="s">
        <v>134</v>
      </c>
      <c r="AU251" s="230" t="s">
        <v>82</v>
      </c>
      <c r="AY251" s="18" t="s">
        <v>132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8" t="s">
        <v>80</v>
      </c>
      <c r="BK251" s="231">
        <f>ROUND(I251*H251,2)</f>
        <v>0</v>
      </c>
      <c r="BL251" s="18" t="s">
        <v>138</v>
      </c>
      <c r="BM251" s="230" t="s">
        <v>1427</v>
      </c>
    </row>
    <row r="252" s="2" customFormat="1">
      <c r="A252" s="39"/>
      <c r="B252" s="40"/>
      <c r="C252" s="41"/>
      <c r="D252" s="232" t="s">
        <v>145</v>
      </c>
      <c r="E252" s="41"/>
      <c r="F252" s="233" t="s">
        <v>973</v>
      </c>
      <c r="G252" s="41"/>
      <c r="H252" s="41"/>
      <c r="I252" s="137"/>
      <c r="J252" s="41"/>
      <c r="K252" s="41"/>
      <c r="L252" s="45"/>
      <c r="M252" s="234"/>
      <c r="N252" s="235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145</v>
      </c>
      <c r="AU252" s="18" t="s">
        <v>82</v>
      </c>
    </row>
    <row r="253" s="14" customFormat="1">
      <c r="A253" s="14"/>
      <c r="B253" s="246"/>
      <c r="C253" s="247"/>
      <c r="D253" s="232" t="s">
        <v>147</v>
      </c>
      <c r="E253" s="248" t="s">
        <v>19</v>
      </c>
      <c r="F253" s="249" t="s">
        <v>1428</v>
      </c>
      <c r="G253" s="247"/>
      <c r="H253" s="250">
        <v>29.100000000000001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6" t="s">
        <v>147</v>
      </c>
      <c r="AU253" s="256" t="s">
        <v>82</v>
      </c>
      <c r="AV253" s="14" t="s">
        <v>82</v>
      </c>
      <c r="AW253" s="14" t="s">
        <v>33</v>
      </c>
      <c r="AX253" s="14" t="s">
        <v>80</v>
      </c>
      <c r="AY253" s="256" t="s">
        <v>132</v>
      </c>
    </row>
    <row r="254" s="2" customFormat="1" ht="16.5" customHeight="1">
      <c r="A254" s="39"/>
      <c r="B254" s="40"/>
      <c r="C254" s="219" t="s">
        <v>437</v>
      </c>
      <c r="D254" s="219" t="s">
        <v>134</v>
      </c>
      <c r="E254" s="220" t="s">
        <v>181</v>
      </c>
      <c r="F254" s="221" t="s">
        <v>182</v>
      </c>
      <c r="G254" s="222" t="s">
        <v>142</v>
      </c>
      <c r="H254" s="223">
        <v>29.100000000000001</v>
      </c>
      <c r="I254" s="224"/>
      <c r="J254" s="225">
        <f>ROUND(I254*H254,2)</f>
        <v>0</v>
      </c>
      <c r="K254" s="221" t="s">
        <v>143</v>
      </c>
      <c r="L254" s="45"/>
      <c r="M254" s="226" t="s">
        <v>19</v>
      </c>
      <c r="N254" s="227" t="s">
        <v>43</v>
      </c>
      <c r="O254" s="85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138</v>
      </c>
      <c r="AT254" s="230" t="s">
        <v>134</v>
      </c>
      <c r="AU254" s="230" t="s">
        <v>82</v>
      </c>
      <c r="AY254" s="18" t="s">
        <v>132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80</v>
      </c>
      <c r="BK254" s="231">
        <f>ROUND(I254*H254,2)</f>
        <v>0</v>
      </c>
      <c r="BL254" s="18" t="s">
        <v>138</v>
      </c>
      <c r="BM254" s="230" t="s">
        <v>1429</v>
      </c>
    </row>
    <row r="255" s="2" customFormat="1">
      <c r="A255" s="39"/>
      <c r="B255" s="40"/>
      <c r="C255" s="41"/>
      <c r="D255" s="232" t="s">
        <v>145</v>
      </c>
      <c r="E255" s="41"/>
      <c r="F255" s="233" t="s">
        <v>184</v>
      </c>
      <c r="G255" s="41"/>
      <c r="H255" s="41"/>
      <c r="I255" s="137"/>
      <c r="J255" s="41"/>
      <c r="K255" s="41"/>
      <c r="L255" s="45"/>
      <c r="M255" s="234"/>
      <c r="N255" s="235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145</v>
      </c>
      <c r="AU255" s="18" t="s">
        <v>82</v>
      </c>
    </row>
    <row r="256" s="14" customFormat="1">
      <c r="A256" s="14"/>
      <c r="B256" s="246"/>
      <c r="C256" s="247"/>
      <c r="D256" s="232" t="s">
        <v>147</v>
      </c>
      <c r="E256" s="248" t="s">
        <v>19</v>
      </c>
      <c r="F256" s="249" t="s">
        <v>1428</v>
      </c>
      <c r="G256" s="247"/>
      <c r="H256" s="250">
        <v>29.100000000000001</v>
      </c>
      <c r="I256" s="251"/>
      <c r="J256" s="247"/>
      <c r="K256" s="247"/>
      <c r="L256" s="252"/>
      <c r="M256" s="253"/>
      <c r="N256" s="254"/>
      <c r="O256" s="254"/>
      <c r="P256" s="254"/>
      <c r="Q256" s="254"/>
      <c r="R256" s="254"/>
      <c r="S256" s="254"/>
      <c r="T256" s="25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6" t="s">
        <v>147</v>
      </c>
      <c r="AU256" s="256" t="s">
        <v>82</v>
      </c>
      <c r="AV256" s="14" t="s">
        <v>82</v>
      </c>
      <c r="AW256" s="14" t="s">
        <v>33</v>
      </c>
      <c r="AX256" s="14" t="s">
        <v>80</v>
      </c>
      <c r="AY256" s="256" t="s">
        <v>132</v>
      </c>
    </row>
    <row r="257" s="2" customFormat="1" ht="16.5" customHeight="1">
      <c r="A257" s="39"/>
      <c r="B257" s="40"/>
      <c r="C257" s="219" t="s">
        <v>442</v>
      </c>
      <c r="D257" s="219" t="s">
        <v>134</v>
      </c>
      <c r="E257" s="220" t="s">
        <v>187</v>
      </c>
      <c r="F257" s="221" t="s">
        <v>188</v>
      </c>
      <c r="G257" s="222" t="s">
        <v>142</v>
      </c>
      <c r="H257" s="223">
        <v>29.100000000000001</v>
      </c>
      <c r="I257" s="224"/>
      <c r="J257" s="225">
        <f>ROUND(I257*H257,2)</f>
        <v>0</v>
      </c>
      <c r="K257" s="221" t="s">
        <v>143</v>
      </c>
      <c r="L257" s="45"/>
      <c r="M257" s="226" t="s">
        <v>19</v>
      </c>
      <c r="N257" s="227" t="s">
        <v>43</v>
      </c>
      <c r="O257" s="85"/>
      <c r="P257" s="228">
        <f>O257*H257</f>
        <v>0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0" t="s">
        <v>138</v>
      </c>
      <c r="AT257" s="230" t="s">
        <v>134</v>
      </c>
      <c r="AU257" s="230" t="s">
        <v>82</v>
      </c>
      <c r="AY257" s="18" t="s">
        <v>132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8" t="s">
        <v>80</v>
      </c>
      <c r="BK257" s="231">
        <f>ROUND(I257*H257,2)</f>
        <v>0</v>
      </c>
      <c r="BL257" s="18" t="s">
        <v>138</v>
      </c>
      <c r="BM257" s="230" t="s">
        <v>1430</v>
      </c>
    </row>
    <row r="258" s="2" customFormat="1">
      <c r="A258" s="39"/>
      <c r="B258" s="40"/>
      <c r="C258" s="41"/>
      <c r="D258" s="232" t="s">
        <v>145</v>
      </c>
      <c r="E258" s="41"/>
      <c r="F258" s="233" t="s">
        <v>190</v>
      </c>
      <c r="G258" s="41"/>
      <c r="H258" s="41"/>
      <c r="I258" s="137"/>
      <c r="J258" s="41"/>
      <c r="K258" s="41"/>
      <c r="L258" s="45"/>
      <c r="M258" s="234"/>
      <c r="N258" s="235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145</v>
      </c>
      <c r="AU258" s="18" t="s">
        <v>82</v>
      </c>
    </row>
    <row r="259" s="2" customFormat="1" ht="16.5" customHeight="1">
      <c r="A259" s="39"/>
      <c r="B259" s="40"/>
      <c r="C259" s="219" t="s">
        <v>447</v>
      </c>
      <c r="D259" s="219" t="s">
        <v>134</v>
      </c>
      <c r="E259" s="220" t="s">
        <v>192</v>
      </c>
      <c r="F259" s="221" t="s">
        <v>193</v>
      </c>
      <c r="G259" s="222" t="s">
        <v>194</v>
      </c>
      <c r="H259" s="223">
        <v>52.380000000000003</v>
      </c>
      <c r="I259" s="224"/>
      <c r="J259" s="225">
        <f>ROUND(I259*H259,2)</f>
        <v>0</v>
      </c>
      <c r="K259" s="221" t="s">
        <v>143</v>
      </c>
      <c r="L259" s="45"/>
      <c r="M259" s="226" t="s">
        <v>19</v>
      </c>
      <c r="N259" s="227" t="s">
        <v>43</v>
      </c>
      <c r="O259" s="85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0" t="s">
        <v>138</v>
      </c>
      <c r="AT259" s="230" t="s">
        <v>134</v>
      </c>
      <c r="AU259" s="230" t="s">
        <v>82</v>
      </c>
      <c r="AY259" s="18" t="s">
        <v>132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8" t="s">
        <v>80</v>
      </c>
      <c r="BK259" s="231">
        <f>ROUND(I259*H259,2)</f>
        <v>0</v>
      </c>
      <c r="BL259" s="18" t="s">
        <v>138</v>
      </c>
      <c r="BM259" s="230" t="s">
        <v>1431</v>
      </c>
    </row>
    <row r="260" s="2" customFormat="1">
      <c r="A260" s="39"/>
      <c r="B260" s="40"/>
      <c r="C260" s="41"/>
      <c r="D260" s="232" t="s">
        <v>145</v>
      </c>
      <c r="E260" s="41"/>
      <c r="F260" s="233" t="s">
        <v>196</v>
      </c>
      <c r="G260" s="41"/>
      <c r="H260" s="41"/>
      <c r="I260" s="137"/>
      <c r="J260" s="41"/>
      <c r="K260" s="41"/>
      <c r="L260" s="45"/>
      <c r="M260" s="234"/>
      <c r="N260" s="235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145</v>
      </c>
      <c r="AU260" s="18" t="s">
        <v>82</v>
      </c>
    </row>
    <row r="261" s="14" customFormat="1">
      <c r="A261" s="14"/>
      <c r="B261" s="246"/>
      <c r="C261" s="247"/>
      <c r="D261" s="232" t="s">
        <v>147</v>
      </c>
      <c r="E261" s="248" t="s">
        <v>19</v>
      </c>
      <c r="F261" s="249" t="s">
        <v>1432</v>
      </c>
      <c r="G261" s="247"/>
      <c r="H261" s="250">
        <v>52.380000000000003</v>
      </c>
      <c r="I261" s="251"/>
      <c r="J261" s="247"/>
      <c r="K261" s="247"/>
      <c r="L261" s="252"/>
      <c r="M261" s="253"/>
      <c r="N261" s="254"/>
      <c r="O261" s="254"/>
      <c r="P261" s="254"/>
      <c r="Q261" s="254"/>
      <c r="R261" s="254"/>
      <c r="S261" s="254"/>
      <c r="T261" s="25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6" t="s">
        <v>147</v>
      </c>
      <c r="AU261" s="256" t="s">
        <v>82</v>
      </c>
      <c r="AV261" s="14" t="s">
        <v>82</v>
      </c>
      <c r="AW261" s="14" t="s">
        <v>33</v>
      </c>
      <c r="AX261" s="14" t="s">
        <v>80</v>
      </c>
      <c r="AY261" s="256" t="s">
        <v>132</v>
      </c>
    </row>
    <row r="262" s="2" customFormat="1" ht="16.5" customHeight="1">
      <c r="A262" s="39"/>
      <c r="B262" s="40"/>
      <c r="C262" s="219" t="s">
        <v>453</v>
      </c>
      <c r="D262" s="219" t="s">
        <v>134</v>
      </c>
      <c r="E262" s="220" t="s">
        <v>398</v>
      </c>
      <c r="F262" s="221" t="s">
        <v>399</v>
      </c>
      <c r="G262" s="222" t="s">
        <v>142</v>
      </c>
      <c r="H262" s="223">
        <v>18.899999999999999</v>
      </c>
      <c r="I262" s="224"/>
      <c r="J262" s="225">
        <f>ROUND(I262*H262,2)</f>
        <v>0</v>
      </c>
      <c r="K262" s="221" t="s">
        <v>143</v>
      </c>
      <c r="L262" s="45"/>
      <c r="M262" s="226" t="s">
        <v>19</v>
      </c>
      <c r="N262" s="227" t="s">
        <v>43</v>
      </c>
      <c r="O262" s="85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138</v>
      </c>
      <c r="AT262" s="230" t="s">
        <v>134</v>
      </c>
      <c r="AU262" s="230" t="s">
        <v>82</v>
      </c>
      <c r="AY262" s="18" t="s">
        <v>132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8" t="s">
        <v>80</v>
      </c>
      <c r="BK262" s="231">
        <f>ROUND(I262*H262,2)</f>
        <v>0</v>
      </c>
      <c r="BL262" s="18" t="s">
        <v>138</v>
      </c>
      <c r="BM262" s="230" t="s">
        <v>1433</v>
      </c>
    </row>
    <row r="263" s="2" customFormat="1">
      <c r="A263" s="39"/>
      <c r="B263" s="40"/>
      <c r="C263" s="41"/>
      <c r="D263" s="232" t="s">
        <v>145</v>
      </c>
      <c r="E263" s="41"/>
      <c r="F263" s="233" t="s">
        <v>401</v>
      </c>
      <c r="G263" s="41"/>
      <c r="H263" s="41"/>
      <c r="I263" s="137"/>
      <c r="J263" s="41"/>
      <c r="K263" s="41"/>
      <c r="L263" s="45"/>
      <c r="M263" s="234"/>
      <c r="N263" s="235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145</v>
      </c>
      <c r="AU263" s="18" t="s">
        <v>82</v>
      </c>
    </row>
    <row r="264" s="14" customFormat="1">
      <c r="A264" s="14"/>
      <c r="B264" s="246"/>
      <c r="C264" s="247"/>
      <c r="D264" s="232" t="s">
        <v>147</v>
      </c>
      <c r="E264" s="248" t="s">
        <v>19</v>
      </c>
      <c r="F264" s="249" t="s">
        <v>1434</v>
      </c>
      <c r="G264" s="247"/>
      <c r="H264" s="250">
        <v>29.100000000000001</v>
      </c>
      <c r="I264" s="251"/>
      <c r="J264" s="247"/>
      <c r="K264" s="247"/>
      <c r="L264" s="252"/>
      <c r="M264" s="253"/>
      <c r="N264" s="254"/>
      <c r="O264" s="254"/>
      <c r="P264" s="254"/>
      <c r="Q264" s="254"/>
      <c r="R264" s="254"/>
      <c r="S264" s="254"/>
      <c r="T264" s="25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6" t="s">
        <v>147</v>
      </c>
      <c r="AU264" s="256" t="s">
        <v>82</v>
      </c>
      <c r="AV264" s="14" t="s">
        <v>82</v>
      </c>
      <c r="AW264" s="14" t="s">
        <v>33</v>
      </c>
      <c r="AX264" s="14" t="s">
        <v>72</v>
      </c>
      <c r="AY264" s="256" t="s">
        <v>132</v>
      </c>
    </row>
    <row r="265" s="14" customFormat="1">
      <c r="A265" s="14"/>
      <c r="B265" s="246"/>
      <c r="C265" s="247"/>
      <c r="D265" s="232" t="s">
        <v>147</v>
      </c>
      <c r="E265" s="248" t="s">
        <v>19</v>
      </c>
      <c r="F265" s="249" t="s">
        <v>1435</v>
      </c>
      <c r="G265" s="247"/>
      <c r="H265" s="250">
        <v>-1.7</v>
      </c>
      <c r="I265" s="251"/>
      <c r="J265" s="247"/>
      <c r="K265" s="247"/>
      <c r="L265" s="252"/>
      <c r="M265" s="253"/>
      <c r="N265" s="254"/>
      <c r="O265" s="254"/>
      <c r="P265" s="254"/>
      <c r="Q265" s="254"/>
      <c r="R265" s="254"/>
      <c r="S265" s="254"/>
      <c r="T265" s="255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6" t="s">
        <v>147</v>
      </c>
      <c r="AU265" s="256" t="s">
        <v>82</v>
      </c>
      <c r="AV265" s="14" t="s">
        <v>82</v>
      </c>
      <c r="AW265" s="14" t="s">
        <v>33</v>
      </c>
      <c r="AX265" s="14" t="s">
        <v>72</v>
      </c>
      <c r="AY265" s="256" t="s">
        <v>132</v>
      </c>
    </row>
    <row r="266" s="14" customFormat="1">
      <c r="A266" s="14"/>
      <c r="B266" s="246"/>
      <c r="C266" s="247"/>
      <c r="D266" s="232" t="s">
        <v>147</v>
      </c>
      <c r="E266" s="248" t="s">
        <v>19</v>
      </c>
      <c r="F266" s="249" t="s">
        <v>1436</v>
      </c>
      <c r="G266" s="247"/>
      <c r="H266" s="250">
        <v>-8.5</v>
      </c>
      <c r="I266" s="251"/>
      <c r="J266" s="247"/>
      <c r="K266" s="247"/>
      <c r="L266" s="252"/>
      <c r="M266" s="253"/>
      <c r="N266" s="254"/>
      <c r="O266" s="254"/>
      <c r="P266" s="254"/>
      <c r="Q266" s="254"/>
      <c r="R266" s="254"/>
      <c r="S266" s="254"/>
      <c r="T266" s="255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6" t="s">
        <v>147</v>
      </c>
      <c r="AU266" s="256" t="s">
        <v>82</v>
      </c>
      <c r="AV266" s="14" t="s">
        <v>82</v>
      </c>
      <c r="AW266" s="14" t="s">
        <v>33</v>
      </c>
      <c r="AX266" s="14" t="s">
        <v>72</v>
      </c>
      <c r="AY266" s="256" t="s">
        <v>132</v>
      </c>
    </row>
    <row r="267" s="15" customFormat="1">
      <c r="A267" s="15"/>
      <c r="B267" s="257"/>
      <c r="C267" s="258"/>
      <c r="D267" s="232" t="s">
        <v>147</v>
      </c>
      <c r="E267" s="259" t="s">
        <v>19</v>
      </c>
      <c r="F267" s="260" t="s">
        <v>163</v>
      </c>
      <c r="G267" s="258"/>
      <c r="H267" s="261">
        <v>18.899999999999999</v>
      </c>
      <c r="I267" s="262"/>
      <c r="J267" s="258"/>
      <c r="K267" s="258"/>
      <c r="L267" s="263"/>
      <c r="M267" s="264"/>
      <c r="N267" s="265"/>
      <c r="O267" s="265"/>
      <c r="P267" s="265"/>
      <c r="Q267" s="265"/>
      <c r="R267" s="265"/>
      <c r="S267" s="265"/>
      <c r="T267" s="266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7" t="s">
        <v>147</v>
      </c>
      <c r="AU267" s="267" t="s">
        <v>82</v>
      </c>
      <c r="AV267" s="15" t="s">
        <v>138</v>
      </c>
      <c r="AW267" s="15" t="s">
        <v>33</v>
      </c>
      <c r="AX267" s="15" t="s">
        <v>80</v>
      </c>
      <c r="AY267" s="267" t="s">
        <v>132</v>
      </c>
    </row>
    <row r="268" s="2" customFormat="1" ht="16.5" customHeight="1">
      <c r="A268" s="39"/>
      <c r="B268" s="40"/>
      <c r="C268" s="268" t="s">
        <v>460</v>
      </c>
      <c r="D268" s="268" t="s">
        <v>207</v>
      </c>
      <c r="E268" s="269" t="s">
        <v>917</v>
      </c>
      <c r="F268" s="270" t="s">
        <v>918</v>
      </c>
      <c r="G268" s="271" t="s">
        <v>194</v>
      </c>
      <c r="H268" s="272">
        <v>38.822000000000003</v>
      </c>
      <c r="I268" s="273"/>
      <c r="J268" s="274">
        <f>ROUND(I268*H268,2)</f>
        <v>0</v>
      </c>
      <c r="K268" s="270" t="s">
        <v>143</v>
      </c>
      <c r="L268" s="275"/>
      <c r="M268" s="276" t="s">
        <v>19</v>
      </c>
      <c r="N268" s="277" t="s">
        <v>43</v>
      </c>
      <c r="O268" s="85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180</v>
      </c>
      <c r="AT268" s="230" t="s">
        <v>207</v>
      </c>
      <c r="AU268" s="230" t="s">
        <v>82</v>
      </c>
      <c r="AY268" s="18" t="s">
        <v>132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80</v>
      </c>
      <c r="BK268" s="231">
        <f>ROUND(I268*H268,2)</f>
        <v>0</v>
      </c>
      <c r="BL268" s="18" t="s">
        <v>138</v>
      </c>
      <c r="BM268" s="230" t="s">
        <v>1437</v>
      </c>
    </row>
    <row r="269" s="2" customFormat="1">
      <c r="A269" s="39"/>
      <c r="B269" s="40"/>
      <c r="C269" s="41"/>
      <c r="D269" s="232" t="s">
        <v>145</v>
      </c>
      <c r="E269" s="41"/>
      <c r="F269" s="233" t="s">
        <v>918</v>
      </c>
      <c r="G269" s="41"/>
      <c r="H269" s="41"/>
      <c r="I269" s="137"/>
      <c r="J269" s="41"/>
      <c r="K269" s="41"/>
      <c r="L269" s="45"/>
      <c r="M269" s="234"/>
      <c r="N269" s="235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145</v>
      </c>
      <c r="AU269" s="18" t="s">
        <v>82</v>
      </c>
    </row>
    <row r="270" s="14" customFormat="1">
      <c r="A270" s="14"/>
      <c r="B270" s="246"/>
      <c r="C270" s="247"/>
      <c r="D270" s="232" t="s">
        <v>147</v>
      </c>
      <c r="E270" s="248" t="s">
        <v>19</v>
      </c>
      <c r="F270" s="249" t="s">
        <v>1438</v>
      </c>
      <c r="G270" s="247"/>
      <c r="H270" s="250">
        <v>38.822000000000003</v>
      </c>
      <c r="I270" s="251"/>
      <c r="J270" s="247"/>
      <c r="K270" s="247"/>
      <c r="L270" s="252"/>
      <c r="M270" s="253"/>
      <c r="N270" s="254"/>
      <c r="O270" s="254"/>
      <c r="P270" s="254"/>
      <c r="Q270" s="254"/>
      <c r="R270" s="254"/>
      <c r="S270" s="254"/>
      <c r="T270" s="255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6" t="s">
        <v>147</v>
      </c>
      <c r="AU270" s="256" t="s">
        <v>82</v>
      </c>
      <c r="AV270" s="14" t="s">
        <v>82</v>
      </c>
      <c r="AW270" s="14" t="s">
        <v>33</v>
      </c>
      <c r="AX270" s="14" t="s">
        <v>80</v>
      </c>
      <c r="AY270" s="256" t="s">
        <v>132</v>
      </c>
    </row>
    <row r="271" s="2" customFormat="1" ht="16.5" customHeight="1">
      <c r="A271" s="39"/>
      <c r="B271" s="40"/>
      <c r="C271" s="219" t="s">
        <v>467</v>
      </c>
      <c r="D271" s="219" t="s">
        <v>134</v>
      </c>
      <c r="E271" s="220" t="s">
        <v>922</v>
      </c>
      <c r="F271" s="221" t="s">
        <v>923</v>
      </c>
      <c r="G271" s="222" t="s">
        <v>142</v>
      </c>
      <c r="H271" s="223">
        <v>30.120000000000001</v>
      </c>
      <c r="I271" s="224"/>
      <c r="J271" s="225">
        <f>ROUND(I271*H271,2)</f>
        <v>0</v>
      </c>
      <c r="K271" s="221" t="s">
        <v>143</v>
      </c>
      <c r="L271" s="45"/>
      <c r="M271" s="226" t="s">
        <v>19</v>
      </c>
      <c r="N271" s="227" t="s">
        <v>43</v>
      </c>
      <c r="O271" s="85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138</v>
      </c>
      <c r="AT271" s="230" t="s">
        <v>134</v>
      </c>
      <c r="AU271" s="230" t="s">
        <v>82</v>
      </c>
      <c r="AY271" s="18" t="s">
        <v>132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80</v>
      </c>
      <c r="BK271" s="231">
        <f>ROUND(I271*H271,2)</f>
        <v>0</v>
      </c>
      <c r="BL271" s="18" t="s">
        <v>138</v>
      </c>
      <c r="BM271" s="230" t="s">
        <v>1439</v>
      </c>
    </row>
    <row r="272" s="2" customFormat="1">
      <c r="A272" s="39"/>
      <c r="B272" s="40"/>
      <c r="C272" s="41"/>
      <c r="D272" s="232" t="s">
        <v>145</v>
      </c>
      <c r="E272" s="41"/>
      <c r="F272" s="233" t="s">
        <v>925</v>
      </c>
      <c r="G272" s="41"/>
      <c r="H272" s="41"/>
      <c r="I272" s="137"/>
      <c r="J272" s="41"/>
      <c r="K272" s="41"/>
      <c r="L272" s="45"/>
      <c r="M272" s="234"/>
      <c r="N272" s="235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145</v>
      </c>
      <c r="AU272" s="18" t="s">
        <v>82</v>
      </c>
    </row>
    <row r="273" s="13" customFormat="1">
      <c r="A273" s="13"/>
      <c r="B273" s="236"/>
      <c r="C273" s="237"/>
      <c r="D273" s="232" t="s">
        <v>147</v>
      </c>
      <c r="E273" s="238" t="s">
        <v>19</v>
      </c>
      <c r="F273" s="239" t="s">
        <v>926</v>
      </c>
      <c r="G273" s="237"/>
      <c r="H273" s="238" t="s">
        <v>19</v>
      </c>
      <c r="I273" s="240"/>
      <c r="J273" s="237"/>
      <c r="K273" s="237"/>
      <c r="L273" s="241"/>
      <c r="M273" s="242"/>
      <c r="N273" s="243"/>
      <c r="O273" s="243"/>
      <c r="P273" s="243"/>
      <c r="Q273" s="243"/>
      <c r="R273" s="243"/>
      <c r="S273" s="243"/>
      <c r="T273" s="24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5" t="s">
        <v>147</v>
      </c>
      <c r="AU273" s="245" t="s">
        <v>82</v>
      </c>
      <c r="AV273" s="13" t="s">
        <v>80</v>
      </c>
      <c r="AW273" s="13" t="s">
        <v>33</v>
      </c>
      <c r="AX273" s="13" t="s">
        <v>72</v>
      </c>
      <c r="AY273" s="245" t="s">
        <v>132</v>
      </c>
    </row>
    <row r="274" s="14" customFormat="1">
      <c r="A274" s="14"/>
      <c r="B274" s="246"/>
      <c r="C274" s="247"/>
      <c r="D274" s="232" t="s">
        <v>147</v>
      </c>
      <c r="E274" s="248" t="s">
        <v>19</v>
      </c>
      <c r="F274" s="249" t="s">
        <v>1440</v>
      </c>
      <c r="G274" s="247"/>
      <c r="H274" s="250">
        <v>18.899999999999999</v>
      </c>
      <c r="I274" s="251"/>
      <c r="J274" s="247"/>
      <c r="K274" s="247"/>
      <c r="L274" s="252"/>
      <c r="M274" s="253"/>
      <c r="N274" s="254"/>
      <c r="O274" s="254"/>
      <c r="P274" s="254"/>
      <c r="Q274" s="254"/>
      <c r="R274" s="254"/>
      <c r="S274" s="254"/>
      <c r="T274" s="25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6" t="s">
        <v>147</v>
      </c>
      <c r="AU274" s="256" t="s">
        <v>82</v>
      </c>
      <c r="AV274" s="14" t="s">
        <v>82</v>
      </c>
      <c r="AW274" s="14" t="s">
        <v>33</v>
      </c>
      <c r="AX274" s="14" t="s">
        <v>72</v>
      </c>
      <c r="AY274" s="256" t="s">
        <v>132</v>
      </c>
    </row>
    <row r="275" s="14" customFormat="1">
      <c r="A275" s="14"/>
      <c r="B275" s="246"/>
      <c r="C275" s="247"/>
      <c r="D275" s="232" t="s">
        <v>147</v>
      </c>
      <c r="E275" s="248" t="s">
        <v>19</v>
      </c>
      <c r="F275" s="249" t="s">
        <v>1441</v>
      </c>
      <c r="G275" s="247"/>
      <c r="H275" s="250">
        <v>1.8700000000000001</v>
      </c>
      <c r="I275" s="251"/>
      <c r="J275" s="247"/>
      <c r="K275" s="247"/>
      <c r="L275" s="252"/>
      <c r="M275" s="253"/>
      <c r="N275" s="254"/>
      <c r="O275" s="254"/>
      <c r="P275" s="254"/>
      <c r="Q275" s="254"/>
      <c r="R275" s="254"/>
      <c r="S275" s="254"/>
      <c r="T275" s="25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6" t="s">
        <v>147</v>
      </c>
      <c r="AU275" s="256" t="s">
        <v>82</v>
      </c>
      <c r="AV275" s="14" t="s">
        <v>82</v>
      </c>
      <c r="AW275" s="14" t="s">
        <v>33</v>
      </c>
      <c r="AX275" s="14" t="s">
        <v>72</v>
      </c>
      <c r="AY275" s="256" t="s">
        <v>132</v>
      </c>
    </row>
    <row r="276" s="14" customFormat="1">
      <c r="A276" s="14"/>
      <c r="B276" s="246"/>
      <c r="C276" s="247"/>
      <c r="D276" s="232" t="s">
        <v>147</v>
      </c>
      <c r="E276" s="248" t="s">
        <v>19</v>
      </c>
      <c r="F276" s="249" t="s">
        <v>1442</v>
      </c>
      <c r="G276" s="247"/>
      <c r="H276" s="250">
        <v>9.3499999999999996</v>
      </c>
      <c r="I276" s="251"/>
      <c r="J276" s="247"/>
      <c r="K276" s="247"/>
      <c r="L276" s="252"/>
      <c r="M276" s="253"/>
      <c r="N276" s="254"/>
      <c r="O276" s="254"/>
      <c r="P276" s="254"/>
      <c r="Q276" s="254"/>
      <c r="R276" s="254"/>
      <c r="S276" s="254"/>
      <c r="T276" s="25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6" t="s">
        <v>147</v>
      </c>
      <c r="AU276" s="256" t="s">
        <v>82</v>
      </c>
      <c r="AV276" s="14" t="s">
        <v>82</v>
      </c>
      <c r="AW276" s="14" t="s">
        <v>33</v>
      </c>
      <c r="AX276" s="14" t="s">
        <v>72</v>
      </c>
      <c r="AY276" s="256" t="s">
        <v>132</v>
      </c>
    </row>
    <row r="277" s="15" customFormat="1">
      <c r="A277" s="15"/>
      <c r="B277" s="257"/>
      <c r="C277" s="258"/>
      <c r="D277" s="232" t="s">
        <v>147</v>
      </c>
      <c r="E277" s="259" t="s">
        <v>19</v>
      </c>
      <c r="F277" s="260" t="s">
        <v>163</v>
      </c>
      <c r="G277" s="258"/>
      <c r="H277" s="261">
        <v>30.120000000000001</v>
      </c>
      <c r="I277" s="262"/>
      <c r="J277" s="258"/>
      <c r="K277" s="258"/>
      <c r="L277" s="263"/>
      <c r="M277" s="264"/>
      <c r="N277" s="265"/>
      <c r="O277" s="265"/>
      <c r="P277" s="265"/>
      <c r="Q277" s="265"/>
      <c r="R277" s="265"/>
      <c r="S277" s="265"/>
      <c r="T277" s="266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67" t="s">
        <v>147</v>
      </c>
      <c r="AU277" s="267" t="s">
        <v>82</v>
      </c>
      <c r="AV277" s="15" t="s">
        <v>138</v>
      </c>
      <c r="AW277" s="15" t="s">
        <v>33</v>
      </c>
      <c r="AX277" s="15" t="s">
        <v>80</v>
      </c>
      <c r="AY277" s="267" t="s">
        <v>132</v>
      </c>
    </row>
    <row r="278" s="2" customFormat="1" ht="16.5" customHeight="1">
      <c r="A278" s="39"/>
      <c r="B278" s="40"/>
      <c r="C278" s="219" t="s">
        <v>471</v>
      </c>
      <c r="D278" s="219" t="s">
        <v>134</v>
      </c>
      <c r="E278" s="220" t="s">
        <v>390</v>
      </c>
      <c r="F278" s="221" t="s">
        <v>391</v>
      </c>
      <c r="G278" s="222" t="s">
        <v>142</v>
      </c>
      <c r="H278" s="223">
        <v>30.120000000000001</v>
      </c>
      <c r="I278" s="224"/>
      <c r="J278" s="225">
        <f>ROUND(I278*H278,2)</f>
        <v>0</v>
      </c>
      <c r="K278" s="221" t="s">
        <v>143</v>
      </c>
      <c r="L278" s="45"/>
      <c r="M278" s="226" t="s">
        <v>19</v>
      </c>
      <c r="N278" s="227" t="s">
        <v>43</v>
      </c>
      <c r="O278" s="85"/>
      <c r="P278" s="228">
        <f>O278*H278</f>
        <v>0</v>
      </c>
      <c r="Q278" s="228">
        <v>0</v>
      </c>
      <c r="R278" s="228">
        <f>Q278*H278</f>
        <v>0</v>
      </c>
      <c r="S278" s="228">
        <v>0</v>
      </c>
      <c r="T278" s="22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0" t="s">
        <v>138</v>
      </c>
      <c r="AT278" s="230" t="s">
        <v>134</v>
      </c>
      <c r="AU278" s="230" t="s">
        <v>82</v>
      </c>
      <c r="AY278" s="18" t="s">
        <v>132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8" t="s">
        <v>80</v>
      </c>
      <c r="BK278" s="231">
        <f>ROUND(I278*H278,2)</f>
        <v>0</v>
      </c>
      <c r="BL278" s="18" t="s">
        <v>138</v>
      </c>
      <c r="BM278" s="230" t="s">
        <v>1443</v>
      </c>
    </row>
    <row r="279" s="2" customFormat="1">
      <c r="A279" s="39"/>
      <c r="B279" s="40"/>
      <c r="C279" s="41"/>
      <c r="D279" s="232" t="s">
        <v>145</v>
      </c>
      <c r="E279" s="41"/>
      <c r="F279" s="233" t="s">
        <v>393</v>
      </c>
      <c r="G279" s="41"/>
      <c r="H279" s="41"/>
      <c r="I279" s="137"/>
      <c r="J279" s="41"/>
      <c r="K279" s="41"/>
      <c r="L279" s="45"/>
      <c r="M279" s="234"/>
      <c r="N279" s="235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145</v>
      </c>
      <c r="AU279" s="18" t="s">
        <v>82</v>
      </c>
    </row>
    <row r="280" s="2" customFormat="1" ht="16.5" customHeight="1">
      <c r="A280" s="39"/>
      <c r="B280" s="40"/>
      <c r="C280" s="219" t="s">
        <v>477</v>
      </c>
      <c r="D280" s="219" t="s">
        <v>134</v>
      </c>
      <c r="E280" s="220" t="s">
        <v>932</v>
      </c>
      <c r="F280" s="221" t="s">
        <v>933</v>
      </c>
      <c r="G280" s="222" t="s">
        <v>142</v>
      </c>
      <c r="H280" s="223">
        <v>8.5</v>
      </c>
      <c r="I280" s="224"/>
      <c r="J280" s="225">
        <f>ROUND(I280*H280,2)</f>
        <v>0</v>
      </c>
      <c r="K280" s="221" t="s">
        <v>143</v>
      </c>
      <c r="L280" s="45"/>
      <c r="M280" s="226" t="s">
        <v>19</v>
      </c>
      <c r="N280" s="227" t="s">
        <v>43</v>
      </c>
      <c r="O280" s="85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138</v>
      </c>
      <c r="AT280" s="230" t="s">
        <v>134</v>
      </c>
      <c r="AU280" s="230" t="s">
        <v>82</v>
      </c>
      <c r="AY280" s="18" t="s">
        <v>132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8" t="s">
        <v>80</v>
      </c>
      <c r="BK280" s="231">
        <f>ROUND(I280*H280,2)</f>
        <v>0</v>
      </c>
      <c r="BL280" s="18" t="s">
        <v>138</v>
      </c>
      <c r="BM280" s="230" t="s">
        <v>1444</v>
      </c>
    </row>
    <row r="281" s="2" customFormat="1">
      <c r="A281" s="39"/>
      <c r="B281" s="40"/>
      <c r="C281" s="41"/>
      <c r="D281" s="232" t="s">
        <v>145</v>
      </c>
      <c r="E281" s="41"/>
      <c r="F281" s="233" t="s">
        <v>935</v>
      </c>
      <c r="G281" s="41"/>
      <c r="H281" s="41"/>
      <c r="I281" s="137"/>
      <c r="J281" s="41"/>
      <c r="K281" s="41"/>
      <c r="L281" s="45"/>
      <c r="M281" s="234"/>
      <c r="N281" s="235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145</v>
      </c>
      <c r="AU281" s="18" t="s">
        <v>82</v>
      </c>
    </row>
    <row r="282" s="14" customFormat="1">
      <c r="A282" s="14"/>
      <c r="B282" s="246"/>
      <c r="C282" s="247"/>
      <c r="D282" s="232" t="s">
        <v>147</v>
      </c>
      <c r="E282" s="248" t="s">
        <v>19</v>
      </c>
      <c r="F282" s="249" t="s">
        <v>1445</v>
      </c>
      <c r="G282" s="247"/>
      <c r="H282" s="250">
        <v>8.5</v>
      </c>
      <c r="I282" s="251"/>
      <c r="J282" s="247"/>
      <c r="K282" s="247"/>
      <c r="L282" s="252"/>
      <c r="M282" s="253"/>
      <c r="N282" s="254"/>
      <c r="O282" s="254"/>
      <c r="P282" s="254"/>
      <c r="Q282" s="254"/>
      <c r="R282" s="254"/>
      <c r="S282" s="254"/>
      <c r="T282" s="255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6" t="s">
        <v>147</v>
      </c>
      <c r="AU282" s="256" t="s">
        <v>82</v>
      </c>
      <c r="AV282" s="14" t="s">
        <v>82</v>
      </c>
      <c r="AW282" s="14" t="s">
        <v>33</v>
      </c>
      <c r="AX282" s="14" t="s">
        <v>80</v>
      </c>
      <c r="AY282" s="256" t="s">
        <v>132</v>
      </c>
    </row>
    <row r="283" s="2" customFormat="1" ht="16.5" customHeight="1">
      <c r="A283" s="39"/>
      <c r="B283" s="40"/>
      <c r="C283" s="268" t="s">
        <v>482</v>
      </c>
      <c r="D283" s="268" t="s">
        <v>207</v>
      </c>
      <c r="E283" s="269" t="s">
        <v>939</v>
      </c>
      <c r="F283" s="270" t="s">
        <v>940</v>
      </c>
      <c r="G283" s="271" t="s">
        <v>194</v>
      </c>
      <c r="H283" s="272">
        <v>17.460000000000001</v>
      </c>
      <c r="I283" s="273"/>
      <c r="J283" s="274">
        <f>ROUND(I283*H283,2)</f>
        <v>0</v>
      </c>
      <c r="K283" s="270" t="s">
        <v>143</v>
      </c>
      <c r="L283" s="275"/>
      <c r="M283" s="276" t="s">
        <v>19</v>
      </c>
      <c r="N283" s="277" t="s">
        <v>43</v>
      </c>
      <c r="O283" s="85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0" t="s">
        <v>180</v>
      </c>
      <c r="AT283" s="230" t="s">
        <v>207</v>
      </c>
      <c r="AU283" s="230" t="s">
        <v>82</v>
      </c>
      <c r="AY283" s="18" t="s">
        <v>132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8" t="s">
        <v>80</v>
      </c>
      <c r="BK283" s="231">
        <f>ROUND(I283*H283,2)</f>
        <v>0</v>
      </c>
      <c r="BL283" s="18" t="s">
        <v>138</v>
      </c>
      <c r="BM283" s="230" t="s">
        <v>1446</v>
      </c>
    </row>
    <row r="284" s="2" customFormat="1">
      <c r="A284" s="39"/>
      <c r="B284" s="40"/>
      <c r="C284" s="41"/>
      <c r="D284" s="232" t="s">
        <v>145</v>
      </c>
      <c r="E284" s="41"/>
      <c r="F284" s="233" t="s">
        <v>940</v>
      </c>
      <c r="G284" s="41"/>
      <c r="H284" s="41"/>
      <c r="I284" s="137"/>
      <c r="J284" s="41"/>
      <c r="K284" s="41"/>
      <c r="L284" s="45"/>
      <c r="M284" s="234"/>
      <c r="N284" s="235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145</v>
      </c>
      <c r="AU284" s="18" t="s">
        <v>82</v>
      </c>
    </row>
    <row r="285" s="14" customFormat="1">
      <c r="A285" s="14"/>
      <c r="B285" s="246"/>
      <c r="C285" s="247"/>
      <c r="D285" s="232" t="s">
        <v>147</v>
      </c>
      <c r="E285" s="248" t="s">
        <v>19</v>
      </c>
      <c r="F285" s="249" t="s">
        <v>1447</v>
      </c>
      <c r="G285" s="247"/>
      <c r="H285" s="250">
        <v>17.460000000000001</v>
      </c>
      <c r="I285" s="251"/>
      <c r="J285" s="247"/>
      <c r="K285" s="247"/>
      <c r="L285" s="252"/>
      <c r="M285" s="253"/>
      <c r="N285" s="254"/>
      <c r="O285" s="254"/>
      <c r="P285" s="254"/>
      <c r="Q285" s="254"/>
      <c r="R285" s="254"/>
      <c r="S285" s="254"/>
      <c r="T285" s="255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6" t="s">
        <v>147</v>
      </c>
      <c r="AU285" s="256" t="s">
        <v>82</v>
      </c>
      <c r="AV285" s="14" t="s">
        <v>82</v>
      </c>
      <c r="AW285" s="14" t="s">
        <v>33</v>
      </c>
      <c r="AX285" s="14" t="s">
        <v>80</v>
      </c>
      <c r="AY285" s="256" t="s">
        <v>132</v>
      </c>
    </row>
    <row r="286" s="2" customFormat="1" ht="16.5" customHeight="1">
      <c r="A286" s="39"/>
      <c r="B286" s="40"/>
      <c r="C286" s="219" t="s">
        <v>488</v>
      </c>
      <c r="D286" s="219" t="s">
        <v>134</v>
      </c>
      <c r="E286" s="220" t="s">
        <v>1448</v>
      </c>
      <c r="F286" s="221" t="s">
        <v>1449</v>
      </c>
      <c r="G286" s="222" t="s">
        <v>142</v>
      </c>
      <c r="H286" s="223">
        <v>1.7</v>
      </c>
      <c r="I286" s="224"/>
      <c r="J286" s="225">
        <f>ROUND(I286*H286,2)</f>
        <v>0</v>
      </c>
      <c r="K286" s="221" t="s">
        <v>143</v>
      </c>
      <c r="L286" s="45"/>
      <c r="M286" s="226" t="s">
        <v>19</v>
      </c>
      <c r="N286" s="227" t="s">
        <v>43</v>
      </c>
      <c r="O286" s="85"/>
      <c r="P286" s="228">
        <f>O286*H286</f>
        <v>0</v>
      </c>
      <c r="Q286" s="228">
        <v>0</v>
      </c>
      <c r="R286" s="228">
        <f>Q286*H286</f>
        <v>0</v>
      </c>
      <c r="S286" s="228">
        <v>0</v>
      </c>
      <c r="T286" s="22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0" t="s">
        <v>138</v>
      </c>
      <c r="AT286" s="230" t="s">
        <v>134</v>
      </c>
      <c r="AU286" s="230" t="s">
        <v>82</v>
      </c>
      <c r="AY286" s="18" t="s">
        <v>132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8" t="s">
        <v>80</v>
      </c>
      <c r="BK286" s="231">
        <f>ROUND(I286*H286,2)</f>
        <v>0</v>
      </c>
      <c r="BL286" s="18" t="s">
        <v>138</v>
      </c>
      <c r="BM286" s="230" t="s">
        <v>1450</v>
      </c>
    </row>
    <row r="287" s="2" customFormat="1">
      <c r="A287" s="39"/>
      <c r="B287" s="40"/>
      <c r="C287" s="41"/>
      <c r="D287" s="232" t="s">
        <v>145</v>
      </c>
      <c r="E287" s="41"/>
      <c r="F287" s="233" t="s">
        <v>1451</v>
      </c>
      <c r="G287" s="41"/>
      <c r="H287" s="41"/>
      <c r="I287" s="137"/>
      <c r="J287" s="41"/>
      <c r="K287" s="41"/>
      <c r="L287" s="45"/>
      <c r="M287" s="234"/>
      <c r="N287" s="235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145</v>
      </c>
      <c r="AU287" s="18" t="s">
        <v>82</v>
      </c>
    </row>
    <row r="288" s="14" customFormat="1">
      <c r="A288" s="14"/>
      <c r="B288" s="246"/>
      <c r="C288" s="247"/>
      <c r="D288" s="232" t="s">
        <v>147</v>
      </c>
      <c r="E288" s="248" t="s">
        <v>19</v>
      </c>
      <c r="F288" s="249" t="s">
        <v>1452</v>
      </c>
      <c r="G288" s="247"/>
      <c r="H288" s="250">
        <v>1.7</v>
      </c>
      <c r="I288" s="251"/>
      <c r="J288" s="247"/>
      <c r="K288" s="247"/>
      <c r="L288" s="252"/>
      <c r="M288" s="253"/>
      <c r="N288" s="254"/>
      <c r="O288" s="254"/>
      <c r="P288" s="254"/>
      <c r="Q288" s="254"/>
      <c r="R288" s="254"/>
      <c r="S288" s="254"/>
      <c r="T288" s="255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6" t="s">
        <v>147</v>
      </c>
      <c r="AU288" s="256" t="s">
        <v>82</v>
      </c>
      <c r="AV288" s="14" t="s">
        <v>82</v>
      </c>
      <c r="AW288" s="14" t="s">
        <v>33</v>
      </c>
      <c r="AX288" s="14" t="s">
        <v>80</v>
      </c>
      <c r="AY288" s="256" t="s">
        <v>132</v>
      </c>
    </row>
    <row r="289" s="2" customFormat="1" ht="16.5" customHeight="1">
      <c r="A289" s="39"/>
      <c r="B289" s="40"/>
      <c r="C289" s="219" t="s">
        <v>493</v>
      </c>
      <c r="D289" s="219" t="s">
        <v>134</v>
      </c>
      <c r="E289" s="220" t="s">
        <v>199</v>
      </c>
      <c r="F289" s="221" t="s">
        <v>200</v>
      </c>
      <c r="G289" s="222" t="s">
        <v>201</v>
      </c>
      <c r="H289" s="223">
        <v>12</v>
      </c>
      <c r="I289" s="224"/>
      <c r="J289" s="225">
        <f>ROUND(I289*H289,2)</f>
        <v>0</v>
      </c>
      <c r="K289" s="221" t="s">
        <v>143</v>
      </c>
      <c r="L289" s="45"/>
      <c r="M289" s="226" t="s">
        <v>19</v>
      </c>
      <c r="N289" s="227" t="s">
        <v>43</v>
      </c>
      <c r="O289" s="85"/>
      <c r="P289" s="228">
        <f>O289*H289</f>
        <v>0</v>
      </c>
      <c r="Q289" s="228">
        <v>0</v>
      </c>
      <c r="R289" s="228">
        <f>Q289*H289</f>
        <v>0</v>
      </c>
      <c r="S289" s="228">
        <v>0</v>
      </c>
      <c r="T289" s="22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0" t="s">
        <v>138</v>
      </c>
      <c r="AT289" s="230" t="s">
        <v>134</v>
      </c>
      <c r="AU289" s="230" t="s">
        <v>82</v>
      </c>
      <c r="AY289" s="18" t="s">
        <v>132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8" t="s">
        <v>80</v>
      </c>
      <c r="BK289" s="231">
        <f>ROUND(I289*H289,2)</f>
        <v>0</v>
      </c>
      <c r="BL289" s="18" t="s">
        <v>138</v>
      </c>
      <c r="BM289" s="230" t="s">
        <v>1453</v>
      </c>
    </row>
    <row r="290" s="2" customFormat="1">
      <c r="A290" s="39"/>
      <c r="B290" s="40"/>
      <c r="C290" s="41"/>
      <c r="D290" s="232" t="s">
        <v>145</v>
      </c>
      <c r="E290" s="41"/>
      <c r="F290" s="233" t="s">
        <v>203</v>
      </c>
      <c r="G290" s="41"/>
      <c r="H290" s="41"/>
      <c r="I290" s="137"/>
      <c r="J290" s="41"/>
      <c r="K290" s="41"/>
      <c r="L290" s="45"/>
      <c r="M290" s="234"/>
      <c r="N290" s="235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145</v>
      </c>
      <c r="AU290" s="18" t="s">
        <v>82</v>
      </c>
    </row>
    <row r="291" s="14" customFormat="1">
      <c r="A291" s="14"/>
      <c r="B291" s="246"/>
      <c r="C291" s="247"/>
      <c r="D291" s="232" t="s">
        <v>147</v>
      </c>
      <c r="E291" s="248" t="s">
        <v>19</v>
      </c>
      <c r="F291" s="249" t="s">
        <v>1454</v>
      </c>
      <c r="G291" s="247"/>
      <c r="H291" s="250">
        <v>12</v>
      </c>
      <c r="I291" s="251"/>
      <c r="J291" s="247"/>
      <c r="K291" s="247"/>
      <c r="L291" s="252"/>
      <c r="M291" s="253"/>
      <c r="N291" s="254"/>
      <c r="O291" s="254"/>
      <c r="P291" s="254"/>
      <c r="Q291" s="254"/>
      <c r="R291" s="254"/>
      <c r="S291" s="254"/>
      <c r="T291" s="255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6" t="s">
        <v>147</v>
      </c>
      <c r="AU291" s="256" t="s">
        <v>82</v>
      </c>
      <c r="AV291" s="14" t="s">
        <v>82</v>
      </c>
      <c r="AW291" s="14" t="s">
        <v>33</v>
      </c>
      <c r="AX291" s="14" t="s">
        <v>80</v>
      </c>
      <c r="AY291" s="256" t="s">
        <v>132</v>
      </c>
    </row>
    <row r="292" s="2" customFormat="1" ht="16.5" customHeight="1">
      <c r="A292" s="39"/>
      <c r="B292" s="40"/>
      <c r="C292" s="219" t="s">
        <v>498</v>
      </c>
      <c r="D292" s="219" t="s">
        <v>134</v>
      </c>
      <c r="E292" s="220" t="s">
        <v>213</v>
      </c>
      <c r="F292" s="221" t="s">
        <v>214</v>
      </c>
      <c r="G292" s="222" t="s">
        <v>201</v>
      </c>
      <c r="H292" s="223">
        <v>12</v>
      </c>
      <c r="I292" s="224"/>
      <c r="J292" s="225">
        <f>ROUND(I292*H292,2)</f>
        <v>0</v>
      </c>
      <c r="K292" s="221" t="s">
        <v>19</v>
      </c>
      <c r="L292" s="45"/>
      <c r="M292" s="226" t="s">
        <v>19</v>
      </c>
      <c r="N292" s="227" t="s">
        <v>43</v>
      </c>
      <c r="O292" s="85"/>
      <c r="P292" s="228">
        <f>O292*H292</f>
        <v>0</v>
      </c>
      <c r="Q292" s="228">
        <v>0</v>
      </c>
      <c r="R292" s="228">
        <f>Q292*H292</f>
        <v>0</v>
      </c>
      <c r="S292" s="228">
        <v>0</v>
      </c>
      <c r="T292" s="22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138</v>
      </c>
      <c r="AT292" s="230" t="s">
        <v>134</v>
      </c>
      <c r="AU292" s="230" t="s">
        <v>82</v>
      </c>
      <c r="AY292" s="18" t="s">
        <v>132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8" t="s">
        <v>80</v>
      </c>
      <c r="BK292" s="231">
        <f>ROUND(I292*H292,2)</f>
        <v>0</v>
      </c>
      <c r="BL292" s="18" t="s">
        <v>138</v>
      </c>
      <c r="BM292" s="230" t="s">
        <v>1455</v>
      </c>
    </row>
    <row r="293" s="2" customFormat="1">
      <c r="A293" s="39"/>
      <c r="B293" s="40"/>
      <c r="C293" s="41"/>
      <c r="D293" s="232" t="s">
        <v>145</v>
      </c>
      <c r="E293" s="41"/>
      <c r="F293" s="233" t="s">
        <v>216</v>
      </c>
      <c r="G293" s="41"/>
      <c r="H293" s="41"/>
      <c r="I293" s="137"/>
      <c r="J293" s="41"/>
      <c r="K293" s="41"/>
      <c r="L293" s="45"/>
      <c r="M293" s="234"/>
      <c r="N293" s="235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145</v>
      </c>
      <c r="AU293" s="18" t="s">
        <v>82</v>
      </c>
    </row>
    <row r="294" s="2" customFormat="1" ht="16.5" customHeight="1">
      <c r="A294" s="39"/>
      <c r="B294" s="40"/>
      <c r="C294" s="219" t="s">
        <v>503</v>
      </c>
      <c r="D294" s="219" t="s">
        <v>134</v>
      </c>
      <c r="E294" s="220" t="s">
        <v>1456</v>
      </c>
      <c r="F294" s="221" t="s">
        <v>1457</v>
      </c>
      <c r="G294" s="222" t="s">
        <v>352</v>
      </c>
      <c r="H294" s="223">
        <v>17</v>
      </c>
      <c r="I294" s="224"/>
      <c r="J294" s="225">
        <f>ROUND(I294*H294,2)</f>
        <v>0</v>
      </c>
      <c r="K294" s="221" t="s">
        <v>143</v>
      </c>
      <c r="L294" s="45"/>
      <c r="M294" s="226" t="s">
        <v>19</v>
      </c>
      <c r="N294" s="227" t="s">
        <v>43</v>
      </c>
      <c r="O294" s="85"/>
      <c r="P294" s="228">
        <f>O294*H294</f>
        <v>0</v>
      </c>
      <c r="Q294" s="228">
        <v>0.0024099999999999998</v>
      </c>
      <c r="R294" s="228">
        <f>Q294*H294</f>
        <v>0.040969999999999999</v>
      </c>
      <c r="S294" s="228">
        <v>0</v>
      </c>
      <c r="T294" s="22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138</v>
      </c>
      <c r="AT294" s="230" t="s">
        <v>134</v>
      </c>
      <c r="AU294" s="230" t="s">
        <v>82</v>
      </c>
      <c r="AY294" s="18" t="s">
        <v>132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8" t="s">
        <v>80</v>
      </c>
      <c r="BK294" s="231">
        <f>ROUND(I294*H294,2)</f>
        <v>0</v>
      </c>
      <c r="BL294" s="18" t="s">
        <v>138</v>
      </c>
      <c r="BM294" s="230" t="s">
        <v>1458</v>
      </c>
    </row>
    <row r="295" s="2" customFormat="1">
      <c r="A295" s="39"/>
      <c r="B295" s="40"/>
      <c r="C295" s="41"/>
      <c r="D295" s="232" t="s">
        <v>145</v>
      </c>
      <c r="E295" s="41"/>
      <c r="F295" s="233" t="s">
        <v>1459</v>
      </c>
      <c r="G295" s="41"/>
      <c r="H295" s="41"/>
      <c r="I295" s="137"/>
      <c r="J295" s="41"/>
      <c r="K295" s="41"/>
      <c r="L295" s="45"/>
      <c r="M295" s="234"/>
      <c r="N295" s="235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145</v>
      </c>
      <c r="AU295" s="18" t="s">
        <v>82</v>
      </c>
    </row>
    <row r="296" s="2" customFormat="1" ht="16.5" customHeight="1">
      <c r="A296" s="39"/>
      <c r="B296" s="40"/>
      <c r="C296" s="219" t="s">
        <v>509</v>
      </c>
      <c r="D296" s="219" t="s">
        <v>134</v>
      </c>
      <c r="E296" s="220" t="s">
        <v>1460</v>
      </c>
      <c r="F296" s="221" t="s">
        <v>1461</v>
      </c>
      <c r="G296" s="222" t="s">
        <v>319</v>
      </c>
      <c r="H296" s="223">
        <v>1</v>
      </c>
      <c r="I296" s="224"/>
      <c r="J296" s="225">
        <f>ROUND(I296*H296,2)</f>
        <v>0</v>
      </c>
      <c r="K296" s="221" t="s">
        <v>143</v>
      </c>
      <c r="L296" s="45"/>
      <c r="M296" s="226" t="s">
        <v>19</v>
      </c>
      <c r="N296" s="227" t="s">
        <v>43</v>
      </c>
      <c r="O296" s="85"/>
      <c r="P296" s="228">
        <f>O296*H296</f>
        <v>0</v>
      </c>
      <c r="Q296" s="228">
        <v>0.1056</v>
      </c>
      <c r="R296" s="228">
        <f>Q296*H296</f>
        <v>0.1056</v>
      </c>
      <c r="S296" s="228">
        <v>0</v>
      </c>
      <c r="T296" s="22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0" t="s">
        <v>138</v>
      </c>
      <c r="AT296" s="230" t="s">
        <v>134</v>
      </c>
      <c r="AU296" s="230" t="s">
        <v>82</v>
      </c>
      <c r="AY296" s="18" t="s">
        <v>132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8" t="s">
        <v>80</v>
      </c>
      <c r="BK296" s="231">
        <f>ROUND(I296*H296,2)</f>
        <v>0</v>
      </c>
      <c r="BL296" s="18" t="s">
        <v>138</v>
      </c>
      <c r="BM296" s="230" t="s">
        <v>1462</v>
      </c>
    </row>
    <row r="297" s="2" customFormat="1">
      <c r="A297" s="39"/>
      <c r="B297" s="40"/>
      <c r="C297" s="41"/>
      <c r="D297" s="232" t="s">
        <v>145</v>
      </c>
      <c r="E297" s="41"/>
      <c r="F297" s="233" t="s">
        <v>1463</v>
      </c>
      <c r="G297" s="41"/>
      <c r="H297" s="41"/>
      <c r="I297" s="137"/>
      <c r="J297" s="41"/>
      <c r="K297" s="41"/>
      <c r="L297" s="45"/>
      <c r="M297" s="234"/>
      <c r="N297" s="235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145</v>
      </c>
      <c r="AU297" s="18" t="s">
        <v>82</v>
      </c>
    </row>
    <row r="298" s="2" customFormat="1" ht="16.5" customHeight="1">
      <c r="A298" s="39"/>
      <c r="B298" s="40"/>
      <c r="C298" s="219" t="s">
        <v>515</v>
      </c>
      <c r="D298" s="219" t="s">
        <v>134</v>
      </c>
      <c r="E298" s="220" t="s">
        <v>1464</v>
      </c>
      <c r="F298" s="221" t="s">
        <v>1465</v>
      </c>
      <c r="G298" s="222" t="s">
        <v>319</v>
      </c>
      <c r="H298" s="223">
        <v>1</v>
      </c>
      <c r="I298" s="224"/>
      <c r="J298" s="225">
        <f>ROUND(I298*H298,2)</f>
        <v>0</v>
      </c>
      <c r="K298" s="221" t="s">
        <v>143</v>
      </c>
      <c r="L298" s="45"/>
      <c r="M298" s="226" t="s">
        <v>19</v>
      </c>
      <c r="N298" s="227" t="s">
        <v>43</v>
      </c>
      <c r="O298" s="85"/>
      <c r="P298" s="228">
        <f>O298*H298</f>
        <v>0</v>
      </c>
      <c r="Q298" s="228">
        <v>0.024240000000000001</v>
      </c>
      <c r="R298" s="228">
        <f>Q298*H298</f>
        <v>0.024240000000000001</v>
      </c>
      <c r="S298" s="228">
        <v>0</v>
      </c>
      <c r="T298" s="22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0" t="s">
        <v>138</v>
      </c>
      <c r="AT298" s="230" t="s">
        <v>134</v>
      </c>
      <c r="AU298" s="230" t="s">
        <v>82</v>
      </c>
      <c r="AY298" s="18" t="s">
        <v>132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8" t="s">
        <v>80</v>
      </c>
      <c r="BK298" s="231">
        <f>ROUND(I298*H298,2)</f>
        <v>0</v>
      </c>
      <c r="BL298" s="18" t="s">
        <v>138</v>
      </c>
      <c r="BM298" s="230" t="s">
        <v>1466</v>
      </c>
    </row>
    <row r="299" s="2" customFormat="1">
      <c r="A299" s="39"/>
      <c r="B299" s="40"/>
      <c r="C299" s="41"/>
      <c r="D299" s="232" t="s">
        <v>145</v>
      </c>
      <c r="E299" s="41"/>
      <c r="F299" s="233" t="s">
        <v>1467</v>
      </c>
      <c r="G299" s="41"/>
      <c r="H299" s="41"/>
      <c r="I299" s="137"/>
      <c r="J299" s="41"/>
      <c r="K299" s="41"/>
      <c r="L299" s="45"/>
      <c r="M299" s="234"/>
      <c r="N299" s="235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145</v>
      </c>
      <c r="AU299" s="18" t="s">
        <v>82</v>
      </c>
    </row>
    <row r="300" s="2" customFormat="1" ht="16.5" customHeight="1">
      <c r="A300" s="39"/>
      <c r="B300" s="40"/>
      <c r="C300" s="219" t="s">
        <v>521</v>
      </c>
      <c r="D300" s="219" t="s">
        <v>134</v>
      </c>
      <c r="E300" s="220" t="s">
        <v>1468</v>
      </c>
      <c r="F300" s="221" t="s">
        <v>1469</v>
      </c>
      <c r="G300" s="222" t="s">
        <v>319</v>
      </c>
      <c r="H300" s="223">
        <v>1</v>
      </c>
      <c r="I300" s="224"/>
      <c r="J300" s="225">
        <f>ROUND(I300*H300,2)</f>
        <v>0</v>
      </c>
      <c r="K300" s="221" t="s">
        <v>143</v>
      </c>
      <c r="L300" s="45"/>
      <c r="M300" s="226" t="s">
        <v>19</v>
      </c>
      <c r="N300" s="227" t="s">
        <v>43</v>
      </c>
      <c r="O300" s="85"/>
      <c r="P300" s="228">
        <f>O300*H300</f>
        <v>0</v>
      </c>
      <c r="Q300" s="228">
        <v>0</v>
      </c>
      <c r="R300" s="228">
        <f>Q300*H300</f>
        <v>0</v>
      </c>
      <c r="S300" s="228">
        <v>0</v>
      </c>
      <c r="T300" s="22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0" t="s">
        <v>138</v>
      </c>
      <c r="AT300" s="230" t="s">
        <v>134</v>
      </c>
      <c r="AU300" s="230" t="s">
        <v>82</v>
      </c>
      <c r="AY300" s="18" t="s">
        <v>132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8" t="s">
        <v>80</v>
      </c>
      <c r="BK300" s="231">
        <f>ROUND(I300*H300,2)</f>
        <v>0</v>
      </c>
      <c r="BL300" s="18" t="s">
        <v>138</v>
      </c>
      <c r="BM300" s="230" t="s">
        <v>1470</v>
      </c>
    </row>
    <row r="301" s="2" customFormat="1">
      <c r="A301" s="39"/>
      <c r="B301" s="40"/>
      <c r="C301" s="41"/>
      <c r="D301" s="232" t="s">
        <v>145</v>
      </c>
      <c r="E301" s="41"/>
      <c r="F301" s="233" t="s">
        <v>1471</v>
      </c>
      <c r="G301" s="41"/>
      <c r="H301" s="41"/>
      <c r="I301" s="137"/>
      <c r="J301" s="41"/>
      <c r="K301" s="41"/>
      <c r="L301" s="45"/>
      <c r="M301" s="234"/>
      <c r="N301" s="235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145</v>
      </c>
      <c r="AU301" s="18" t="s">
        <v>82</v>
      </c>
    </row>
    <row r="302" s="2" customFormat="1" ht="16.5" customHeight="1">
      <c r="A302" s="39"/>
      <c r="B302" s="40"/>
      <c r="C302" s="219" t="s">
        <v>527</v>
      </c>
      <c r="D302" s="219" t="s">
        <v>134</v>
      </c>
      <c r="E302" s="220" t="s">
        <v>1472</v>
      </c>
      <c r="F302" s="221" t="s">
        <v>1473</v>
      </c>
      <c r="G302" s="222" t="s">
        <v>319</v>
      </c>
      <c r="H302" s="223">
        <v>1</v>
      </c>
      <c r="I302" s="224"/>
      <c r="J302" s="225">
        <f>ROUND(I302*H302,2)</f>
        <v>0</v>
      </c>
      <c r="K302" s="221" t="s">
        <v>143</v>
      </c>
      <c r="L302" s="45"/>
      <c r="M302" s="226" t="s">
        <v>19</v>
      </c>
      <c r="N302" s="227" t="s">
        <v>43</v>
      </c>
      <c r="O302" s="85"/>
      <c r="P302" s="228">
        <f>O302*H302</f>
        <v>0</v>
      </c>
      <c r="Q302" s="228">
        <v>0.057570000000000003</v>
      </c>
      <c r="R302" s="228">
        <f>Q302*H302</f>
        <v>0.057570000000000003</v>
      </c>
      <c r="S302" s="228">
        <v>0</v>
      </c>
      <c r="T302" s="22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0" t="s">
        <v>138</v>
      </c>
      <c r="AT302" s="230" t="s">
        <v>134</v>
      </c>
      <c r="AU302" s="230" t="s">
        <v>82</v>
      </c>
      <c r="AY302" s="18" t="s">
        <v>132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8" t="s">
        <v>80</v>
      </c>
      <c r="BK302" s="231">
        <f>ROUND(I302*H302,2)</f>
        <v>0</v>
      </c>
      <c r="BL302" s="18" t="s">
        <v>138</v>
      </c>
      <c r="BM302" s="230" t="s">
        <v>1474</v>
      </c>
    </row>
    <row r="303" s="2" customFormat="1">
      <c r="A303" s="39"/>
      <c r="B303" s="40"/>
      <c r="C303" s="41"/>
      <c r="D303" s="232" t="s">
        <v>145</v>
      </c>
      <c r="E303" s="41"/>
      <c r="F303" s="233" t="s">
        <v>1475</v>
      </c>
      <c r="G303" s="41"/>
      <c r="H303" s="41"/>
      <c r="I303" s="137"/>
      <c r="J303" s="41"/>
      <c r="K303" s="41"/>
      <c r="L303" s="45"/>
      <c r="M303" s="234"/>
      <c r="N303" s="235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145</v>
      </c>
      <c r="AU303" s="18" t="s">
        <v>82</v>
      </c>
    </row>
    <row r="304" s="2" customFormat="1" ht="16.5" customHeight="1">
      <c r="A304" s="39"/>
      <c r="B304" s="40"/>
      <c r="C304" s="219" t="s">
        <v>532</v>
      </c>
      <c r="D304" s="219" t="s">
        <v>134</v>
      </c>
      <c r="E304" s="220" t="s">
        <v>1476</v>
      </c>
      <c r="F304" s="221" t="s">
        <v>1477</v>
      </c>
      <c r="G304" s="222" t="s">
        <v>319</v>
      </c>
      <c r="H304" s="223">
        <v>1</v>
      </c>
      <c r="I304" s="224"/>
      <c r="J304" s="225">
        <f>ROUND(I304*H304,2)</f>
        <v>0</v>
      </c>
      <c r="K304" s="221" t="s">
        <v>19</v>
      </c>
      <c r="L304" s="45"/>
      <c r="M304" s="226" t="s">
        <v>19</v>
      </c>
      <c r="N304" s="227" t="s">
        <v>43</v>
      </c>
      <c r="O304" s="85"/>
      <c r="P304" s="228">
        <f>O304*H304</f>
        <v>0</v>
      </c>
      <c r="Q304" s="228">
        <v>0.00017000000000000001</v>
      </c>
      <c r="R304" s="228">
        <f>Q304*H304</f>
        <v>0.00017000000000000001</v>
      </c>
      <c r="S304" s="228">
        <v>0</v>
      </c>
      <c r="T304" s="22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0" t="s">
        <v>138</v>
      </c>
      <c r="AT304" s="230" t="s">
        <v>134</v>
      </c>
      <c r="AU304" s="230" t="s">
        <v>82</v>
      </c>
      <c r="AY304" s="18" t="s">
        <v>132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8" t="s">
        <v>80</v>
      </c>
      <c r="BK304" s="231">
        <f>ROUND(I304*H304,2)</f>
        <v>0</v>
      </c>
      <c r="BL304" s="18" t="s">
        <v>138</v>
      </c>
      <c r="BM304" s="230" t="s">
        <v>1478</v>
      </c>
    </row>
    <row r="305" s="2" customFormat="1">
      <c r="A305" s="39"/>
      <c r="B305" s="40"/>
      <c r="C305" s="41"/>
      <c r="D305" s="232" t="s">
        <v>145</v>
      </c>
      <c r="E305" s="41"/>
      <c r="F305" s="233" t="s">
        <v>1477</v>
      </c>
      <c r="G305" s="41"/>
      <c r="H305" s="41"/>
      <c r="I305" s="137"/>
      <c r="J305" s="41"/>
      <c r="K305" s="41"/>
      <c r="L305" s="45"/>
      <c r="M305" s="234"/>
      <c r="N305" s="235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145</v>
      </c>
      <c r="AU305" s="18" t="s">
        <v>82</v>
      </c>
    </row>
    <row r="306" s="2" customFormat="1" ht="16.5" customHeight="1">
      <c r="A306" s="39"/>
      <c r="B306" s="40"/>
      <c r="C306" s="219" t="s">
        <v>538</v>
      </c>
      <c r="D306" s="219" t="s">
        <v>134</v>
      </c>
      <c r="E306" s="220" t="s">
        <v>1029</v>
      </c>
      <c r="F306" s="221" t="s">
        <v>1030</v>
      </c>
      <c r="G306" s="222" t="s">
        <v>194</v>
      </c>
      <c r="H306" s="223">
        <v>0.28599999999999998</v>
      </c>
      <c r="I306" s="224"/>
      <c r="J306" s="225">
        <f>ROUND(I306*H306,2)</f>
        <v>0</v>
      </c>
      <c r="K306" s="221" t="s">
        <v>143</v>
      </c>
      <c r="L306" s="45"/>
      <c r="M306" s="226" t="s">
        <v>19</v>
      </c>
      <c r="N306" s="227" t="s">
        <v>43</v>
      </c>
      <c r="O306" s="85"/>
      <c r="P306" s="228">
        <f>O306*H306</f>
        <v>0</v>
      </c>
      <c r="Q306" s="228">
        <v>0</v>
      </c>
      <c r="R306" s="228">
        <f>Q306*H306</f>
        <v>0</v>
      </c>
      <c r="S306" s="228">
        <v>0</v>
      </c>
      <c r="T306" s="22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0" t="s">
        <v>138</v>
      </c>
      <c r="AT306" s="230" t="s">
        <v>134</v>
      </c>
      <c r="AU306" s="230" t="s">
        <v>82</v>
      </c>
      <c r="AY306" s="18" t="s">
        <v>132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8" t="s">
        <v>80</v>
      </c>
      <c r="BK306" s="231">
        <f>ROUND(I306*H306,2)</f>
        <v>0</v>
      </c>
      <c r="BL306" s="18" t="s">
        <v>138</v>
      </c>
      <c r="BM306" s="230" t="s">
        <v>1479</v>
      </c>
    </row>
    <row r="307" s="2" customFormat="1">
      <c r="A307" s="39"/>
      <c r="B307" s="40"/>
      <c r="C307" s="41"/>
      <c r="D307" s="232" t="s">
        <v>145</v>
      </c>
      <c r="E307" s="41"/>
      <c r="F307" s="233" t="s">
        <v>1032</v>
      </c>
      <c r="G307" s="41"/>
      <c r="H307" s="41"/>
      <c r="I307" s="137"/>
      <c r="J307" s="41"/>
      <c r="K307" s="41"/>
      <c r="L307" s="45"/>
      <c r="M307" s="234"/>
      <c r="N307" s="235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145</v>
      </c>
      <c r="AU307" s="18" t="s">
        <v>82</v>
      </c>
    </row>
    <row r="308" s="12" customFormat="1" ht="22.8" customHeight="1">
      <c r="A308" s="12"/>
      <c r="B308" s="203"/>
      <c r="C308" s="204"/>
      <c r="D308" s="205" t="s">
        <v>71</v>
      </c>
      <c r="E308" s="217" t="s">
        <v>1480</v>
      </c>
      <c r="F308" s="217" t="s">
        <v>1481</v>
      </c>
      <c r="G308" s="204"/>
      <c r="H308" s="204"/>
      <c r="I308" s="207"/>
      <c r="J308" s="218">
        <f>BK308</f>
        <v>0</v>
      </c>
      <c r="K308" s="204"/>
      <c r="L308" s="209"/>
      <c r="M308" s="210"/>
      <c r="N308" s="211"/>
      <c r="O308" s="211"/>
      <c r="P308" s="212">
        <f>SUM(P309:P388)</f>
        <v>0</v>
      </c>
      <c r="Q308" s="211"/>
      <c r="R308" s="212">
        <f>SUM(R309:R388)</f>
        <v>0.39501760000000002</v>
      </c>
      <c r="S308" s="211"/>
      <c r="T308" s="213">
        <f>SUM(T309:T388)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14" t="s">
        <v>80</v>
      </c>
      <c r="AT308" s="215" t="s">
        <v>71</v>
      </c>
      <c r="AU308" s="215" t="s">
        <v>80</v>
      </c>
      <c r="AY308" s="214" t="s">
        <v>132</v>
      </c>
      <c r="BK308" s="216">
        <f>SUM(BK309:BK388)</f>
        <v>0</v>
      </c>
    </row>
    <row r="309" s="2" customFormat="1" ht="16.5" customHeight="1">
      <c r="A309" s="39"/>
      <c r="B309" s="40"/>
      <c r="C309" s="219" t="s">
        <v>541</v>
      </c>
      <c r="D309" s="219" t="s">
        <v>134</v>
      </c>
      <c r="E309" s="220" t="s">
        <v>1408</v>
      </c>
      <c r="F309" s="221" t="s">
        <v>1409</v>
      </c>
      <c r="G309" s="222" t="s">
        <v>142</v>
      </c>
      <c r="H309" s="223">
        <v>16.199999999999999</v>
      </c>
      <c r="I309" s="224"/>
      <c r="J309" s="225">
        <f>ROUND(I309*H309,2)</f>
        <v>0</v>
      </c>
      <c r="K309" s="221" t="s">
        <v>143</v>
      </c>
      <c r="L309" s="45"/>
      <c r="M309" s="226" t="s">
        <v>19</v>
      </c>
      <c r="N309" s="227" t="s">
        <v>43</v>
      </c>
      <c r="O309" s="85"/>
      <c r="P309" s="228">
        <f>O309*H309</f>
        <v>0</v>
      </c>
      <c r="Q309" s="228">
        <v>0</v>
      </c>
      <c r="R309" s="228">
        <f>Q309*H309</f>
        <v>0</v>
      </c>
      <c r="S309" s="228">
        <v>0</v>
      </c>
      <c r="T309" s="22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0" t="s">
        <v>138</v>
      </c>
      <c r="AT309" s="230" t="s">
        <v>134</v>
      </c>
      <c r="AU309" s="230" t="s">
        <v>82</v>
      </c>
      <c r="AY309" s="18" t="s">
        <v>132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8" t="s">
        <v>80</v>
      </c>
      <c r="BK309" s="231">
        <f>ROUND(I309*H309,2)</f>
        <v>0</v>
      </c>
      <c r="BL309" s="18" t="s">
        <v>138</v>
      </c>
      <c r="BM309" s="230" t="s">
        <v>1482</v>
      </c>
    </row>
    <row r="310" s="2" customFormat="1">
      <c r="A310" s="39"/>
      <c r="B310" s="40"/>
      <c r="C310" s="41"/>
      <c r="D310" s="232" t="s">
        <v>145</v>
      </c>
      <c r="E310" s="41"/>
      <c r="F310" s="233" t="s">
        <v>1411</v>
      </c>
      <c r="G310" s="41"/>
      <c r="H310" s="41"/>
      <c r="I310" s="137"/>
      <c r="J310" s="41"/>
      <c r="K310" s="41"/>
      <c r="L310" s="45"/>
      <c r="M310" s="234"/>
      <c r="N310" s="235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145</v>
      </c>
      <c r="AU310" s="18" t="s">
        <v>82</v>
      </c>
    </row>
    <row r="311" s="14" customFormat="1">
      <c r="A311" s="14"/>
      <c r="B311" s="246"/>
      <c r="C311" s="247"/>
      <c r="D311" s="232" t="s">
        <v>147</v>
      </c>
      <c r="E311" s="248" t="s">
        <v>19</v>
      </c>
      <c r="F311" s="249" t="s">
        <v>1483</v>
      </c>
      <c r="G311" s="247"/>
      <c r="H311" s="250">
        <v>16.199999999999999</v>
      </c>
      <c r="I311" s="251"/>
      <c r="J311" s="247"/>
      <c r="K311" s="247"/>
      <c r="L311" s="252"/>
      <c r="M311" s="253"/>
      <c r="N311" s="254"/>
      <c r="O311" s="254"/>
      <c r="P311" s="254"/>
      <c r="Q311" s="254"/>
      <c r="R311" s="254"/>
      <c r="S311" s="254"/>
      <c r="T311" s="255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6" t="s">
        <v>147</v>
      </c>
      <c r="AU311" s="256" t="s">
        <v>82</v>
      </c>
      <c r="AV311" s="14" t="s">
        <v>82</v>
      </c>
      <c r="AW311" s="14" t="s">
        <v>33</v>
      </c>
      <c r="AX311" s="14" t="s">
        <v>80</v>
      </c>
      <c r="AY311" s="256" t="s">
        <v>132</v>
      </c>
    </row>
    <row r="312" s="2" customFormat="1" ht="16.5" customHeight="1">
      <c r="A312" s="39"/>
      <c r="B312" s="40"/>
      <c r="C312" s="219" t="s">
        <v>546</v>
      </c>
      <c r="D312" s="219" t="s">
        <v>134</v>
      </c>
      <c r="E312" s="220" t="s">
        <v>873</v>
      </c>
      <c r="F312" s="221" t="s">
        <v>874</v>
      </c>
      <c r="G312" s="222" t="s">
        <v>142</v>
      </c>
      <c r="H312" s="223">
        <v>87.900000000000006</v>
      </c>
      <c r="I312" s="224"/>
      <c r="J312" s="225">
        <f>ROUND(I312*H312,2)</f>
        <v>0</v>
      </c>
      <c r="K312" s="221" t="s">
        <v>143</v>
      </c>
      <c r="L312" s="45"/>
      <c r="M312" s="226" t="s">
        <v>19</v>
      </c>
      <c r="N312" s="227" t="s">
        <v>43</v>
      </c>
      <c r="O312" s="85"/>
      <c r="P312" s="228">
        <f>O312*H312</f>
        <v>0</v>
      </c>
      <c r="Q312" s="228">
        <v>0</v>
      </c>
      <c r="R312" s="228">
        <f>Q312*H312</f>
        <v>0</v>
      </c>
      <c r="S312" s="228">
        <v>0</v>
      </c>
      <c r="T312" s="229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0" t="s">
        <v>138</v>
      </c>
      <c r="AT312" s="230" t="s">
        <v>134</v>
      </c>
      <c r="AU312" s="230" t="s">
        <v>82</v>
      </c>
      <c r="AY312" s="18" t="s">
        <v>132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18" t="s">
        <v>80</v>
      </c>
      <c r="BK312" s="231">
        <f>ROUND(I312*H312,2)</f>
        <v>0</v>
      </c>
      <c r="BL312" s="18" t="s">
        <v>138</v>
      </c>
      <c r="BM312" s="230" t="s">
        <v>1484</v>
      </c>
    </row>
    <row r="313" s="2" customFormat="1">
      <c r="A313" s="39"/>
      <c r="B313" s="40"/>
      <c r="C313" s="41"/>
      <c r="D313" s="232" t="s">
        <v>145</v>
      </c>
      <c r="E313" s="41"/>
      <c r="F313" s="233" t="s">
        <v>876</v>
      </c>
      <c r="G313" s="41"/>
      <c r="H313" s="41"/>
      <c r="I313" s="137"/>
      <c r="J313" s="41"/>
      <c r="K313" s="41"/>
      <c r="L313" s="45"/>
      <c r="M313" s="234"/>
      <c r="N313" s="235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145</v>
      </c>
      <c r="AU313" s="18" t="s">
        <v>82</v>
      </c>
    </row>
    <row r="314" s="13" customFormat="1">
      <c r="A314" s="13"/>
      <c r="B314" s="236"/>
      <c r="C314" s="237"/>
      <c r="D314" s="232" t="s">
        <v>147</v>
      </c>
      <c r="E314" s="238" t="s">
        <v>19</v>
      </c>
      <c r="F314" s="239" t="s">
        <v>148</v>
      </c>
      <c r="G314" s="237"/>
      <c r="H314" s="238" t="s">
        <v>19</v>
      </c>
      <c r="I314" s="240"/>
      <c r="J314" s="237"/>
      <c r="K314" s="237"/>
      <c r="L314" s="241"/>
      <c r="M314" s="242"/>
      <c r="N314" s="243"/>
      <c r="O314" s="243"/>
      <c r="P314" s="243"/>
      <c r="Q314" s="243"/>
      <c r="R314" s="243"/>
      <c r="S314" s="243"/>
      <c r="T314" s="24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5" t="s">
        <v>147</v>
      </c>
      <c r="AU314" s="245" t="s">
        <v>82</v>
      </c>
      <c r="AV314" s="13" t="s">
        <v>80</v>
      </c>
      <c r="AW314" s="13" t="s">
        <v>33</v>
      </c>
      <c r="AX314" s="13" t="s">
        <v>72</v>
      </c>
      <c r="AY314" s="245" t="s">
        <v>132</v>
      </c>
    </row>
    <row r="315" s="14" customFormat="1">
      <c r="A315" s="14"/>
      <c r="B315" s="246"/>
      <c r="C315" s="247"/>
      <c r="D315" s="232" t="s">
        <v>147</v>
      </c>
      <c r="E315" s="248" t="s">
        <v>19</v>
      </c>
      <c r="F315" s="249" t="s">
        <v>1485</v>
      </c>
      <c r="G315" s="247"/>
      <c r="H315" s="250">
        <v>96</v>
      </c>
      <c r="I315" s="251"/>
      <c r="J315" s="247"/>
      <c r="K315" s="247"/>
      <c r="L315" s="252"/>
      <c r="M315" s="253"/>
      <c r="N315" s="254"/>
      <c r="O315" s="254"/>
      <c r="P315" s="254"/>
      <c r="Q315" s="254"/>
      <c r="R315" s="254"/>
      <c r="S315" s="254"/>
      <c r="T315" s="255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6" t="s">
        <v>147</v>
      </c>
      <c r="AU315" s="256" t="s">
        <v>82</v>
      </c>
      <c r="AV315" s="14" t="s">
        <v>82</v>
      </c>
      <c r="AW315" s="14" t="s">
        <v>33</v>
      </c>
      <c r="AX315" s="14" t="s">
        <v>72</v>
      </c>
      <c r="AY315" s="256" t="s">
        <v>132</v>
      </c>
    </row>
    <row r="316" s="14" customFormat="1">
      <c r="A316" s="14"/>
      <c r="B316" s="246"/>
      <c r="C316" s="247"/>
      <c r="D316" s="232" t="s">
        <v>147</v>
      </c>
      <c r="E316" s="248" t="s">
        <v>19</v>
      </c>
      <c r="F316" s="249" t="s">
        <v>1486</v>
      </c>
      <c r="G316" s="247"/>
      <c r="H316" s="250">
        <v>-8.0999999999999996</v>
      </c>
      <c r="I316" s="251"/>
      <c r="J316" s="247"/>
      <c r="K316" s="247"/>
      <c r="L316" s="252"/>
      <c r="M316" s="253"/>
      <c r="N316" s="254"/>
      <c r="O316" s="254"/>
      <c r="P316" s="254"/>
      <c r="Q316" s="254"/>
      <c r="R316" s="254"/>
      <c r="S316" s="254"/>
      <c r="T316" s="255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6" t="s">
        <v>147</v>
      </c>
      <c r="AU316" s="256" t="s">
        <v>82</v>
      </c>
      <c r="AV316" s="14" t="s">
        <v>82</v>
      </c>
      <c r="AW316" s="14" t="s">
        <v>33</v>
      </c>
      <c r="AX316" s="14" t="s">
        <v>72</v>
      </c>
      <c r="AY316" s="256" t="s">
        <v>132</v>
      </c>
    </row>
    <row r="317" s="15" customFormat="1">
      <c r="A317" s="15"/>
      <c r="B317" s="257"/>
      <c r="C317" s="258"/>
      <c r="D317" s="232" t="s">
        <v>147</v>
      </c>
      <c r="E317" s="259" t="s">
        <v>19</v>
      </c>
      <c r="F317" s="260" t="s">
        <v>163</v>
      </c>
      <c r="G317" s="258"/>
      <c r="H317" s="261">
        <v>87.900000000000006</v>
      </c>
      <c r="I317" s="262"/>
      <c r="J317" s="258"/>
      <c r="K317" s="258"/>
      <c r="L317" s="263"/>
      <c r="M317" s="264"/>
      <c r="N317" s="265"/>
      <c r="O317" s="265"/>
      <c r="P317" s="265"/>
      <c r="Q317" s="265"/>
      <c r="R317" s="265"/>
      <c r="S317" s="265"/>
      <c r="T317" s="266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67" t="s">
        <v>147</v>
      </c>
      <c r="AU317" s="267" t="s">
        <v>82</v>
      </c>
      <c r="AV317" s="15" t="s">
        <v>138</v>
      </c>
      <c r="AW317" s="15" t="s">
        <v>33</v>
      </c>
      <c r="AX317" s="15" t="s">
        <v>80</v>
      </c>
      <c r="AY317" s="267" t="s">
        <v>132</v>
      </c>
    </row>
    <row r="318" s="2" customFormat="1" ht="16.5" customHeight="1">
      <c r="A318" s="39"/>
      <c r="B318" s="40"/>
      <c r="C318" s="219" t="s">
        <v>553</v>
      </c>
      <c r="D318" s="219" t="s">
        <v>134</v>
      </c>
      <c r="E318" s="220" t="s">
        <v>879</v>
      </c>
      <c r="F318" s="221" t="s">
        <v>880</v>
      </c>
      <c r="G318" s="222" t="s">
        <v>142</v>
      </c>
      <c r="H318" s="223">
        <v>87.900000000000006</v>
      </c>
      <c r="I318" s="224"/>
      <c r="J318" s="225">
        <f>ROUND(I318*H318,2)</f>
        <v>0</v>
      </c>
      <c r="K318" s="221" t="s">
        <v>143</v>
      </c>
      <c r="L318" s="45"/>
      <c r="M318" s="226" t="s">
        <v>19</v>
      </c>
      <c r="N318" s="227" t="s">
        <v>43</v>
      </c>
      <c r="O318" s="85"/>
      <c r="P318" s="228">
        <f>O318*H318</f>
        <v>0</v>
      </c>
      <c r="Q318" s="228">
        <v>0</v>
      </c>
      <c r="R318" s="228">
        <f>Q318*H318</f>
        <v>0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138</v>
      </c>
      <c r="AT318" s="230" t="s">
        <v>134</v>
      </c>
      <c r="AU318" s="230" t="s">
        <v>82</v>
      </c>
      <c r="AY318" s="18" t="s">
        <v>132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8" t="s">
        <v>80</v>
      </c>
      <c r="BK318" s="231">
        <f>ROUND(I318*H318,2)</f>
        <v>0</v>
      </c>
      <c r="BL318" s="18" t="s">
        <v>138</v>
      </c>
      <c r="BM318" s="230" t="s">
        <v>1487</v>
      </c>
    </row>
    <row r="319" s="2" customFormat="1">
      <c r="A319" s="39"/>
      <c r="B319" s="40"/>
      <c r="C319" s="41"/>
      <c r="D319" s="232" t="s">
        <v>145</v>
      </c>
      <c r="E319" s="41"/>
      <c r="F319" s="233" t="s">
        <v>882</v>
      </c>
      <c r="G319" s="41"/>
      <c r="H319" s="41"/>
      <c r="I319" s="137"/>
      <c r="J319" s="41"/>
      <c r="K319" s="41"/>
      <c r="L319" s="45"/>
      <c r="M319" s="234"/>
      <c r="N319" s="235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145</v>
      </c>
      <c r="AU319" s="18" t="s">
        <v>82</v>
      </c>
    </row>
    <row r="320" s="13" customFormat="1">
      <c r="A320" s="13"/>
      <c r="B320" s="236"/>
      <c r="C320" s="237"/>
      <c r="D320" s="232" t="s">
        <v>147</v>
      </c>
      <c r="E320" s="238" t="s">
        <v>19</v>
      </c>
      <c r="F320" s="239" t="s">
        <v>155</v>
      </c>
      <c r="G320" s="237"/>
      <c r="H320" s="238" t="s">
        <v>19</v>
      </c>
      <c r="I320" s="240"/>
      <c r="J320" s="237"/>
      <c r="K320" s="237"/>
      <c r="L320" s="241"/>
      <c r="M320" s="242"/>
      <c r="N320" s="243"/>
      <c r="O320" s="243"/>
      <c r="P320" s="243"/>
      <c r="Q320" s="243"/>
      <c r="R320" s="243"/>
      <c r="S320" s="243"/>
      <c r="T320" s="24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5" t="s">
        <v>147</v>
      </c>
      <c r="AU320" s="245" t="s">
        <v>82</v>
      </c>
      <c r="AV320" s="13" t="s">
        <v>80</v>
      </c>
      <c r="AW320" s="13" t="s">
        <v>33</v>
      </c>
      <c r="AX320" s="13" t="s">
        <v>72</v>
      </c>
      <c r="AY320" s="245" t="s">
        <v>132</v>
      </c>
    </row>
    <row r="321" s="14" customFormat="1">
      <c r="A321" s="14"/>
      <c r="B321" s="246"/>
      <c r="C321" s="247"/>
      <c r="D321" s="232" t="s">
        <v>147</v>
      </c>
      <c r="E321" s="248" t="s">
        <v>19</v>
      </c>
      <c r="F321" s="249" t="s">
        <v>1485</v>
      </c>
      <c r="G321" s="247"/>
      <c r="H321" s="250">
        <v>96</v>
      </c>
      <c r="I321" s="251"/>
      <c r="J321" s="247"/>
      <c r="K321" s="247"/>
      <c r="L321" s="252"/>
      <c r="M321" s="253"/>
      <c r="N321" s="254"/>
      <c r="O321" s="254"/>
      <c r="P321" s="254"/>
      <c r="Q321" s="254"/>
      <c r="R321" s="254"/>
      <c r="S321" s="254"/>
      <c r="T321" s="255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6" t="s">
        <v>147</v>
      </c>
      <c r="AU321" s="256" t="s">
        <v>82</v>
      </c>
      <c r="AV321" s="14" t="s">
        <v>82</v>
      </c>
      <c r="AW321" s="14" t="s">
        <v>33</v>
      </c>
      <c r="AX321" s="14" t="s">
        <v>72</v>
      </c>
      <c r="AY321" s="256" t="s">
        <v>132</v>
      </c>
    </row>
    <row r="322" s="14" customFormat="1">
      <c r="A322" s="14"/>
      <c r="B322" s="246"/>
      <c r="C322" s="247"/>
      <c r="D322" s="232" t="s">
        <v>147</v>
      </c>
      <c r="E322" s="248" t="s">
        <v>19</v>
      </c>
      <c r="F322" s="249" t="s">
        <v>1486</v>
      </c>
      <c r="G322" s="247"/>
      <c r="H322" s="250">
        <v>-8.0999999999999996</v>
      </c>
      <c r="I322" s="251"/>
      <c r="J322" s="247"/>
      <c r="K322" s="247"/>
      <c r="L322" s="252"/>
      <c r="M322" s="253"/>
      <c r="N322" s="254"/>
      <c r="O322" s="254"/>
      <c r="P322" s="254"/>
      <c r="Q322" s="254"/>
      <c r="R322" s="254"/>
      <c r="S322" s="254"/>
      <c r="T322" s="255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6" t="s">
        <v>147</v>
      </c>
      <c r="AU322" s="256" t="s">
        <v>82</v>
      </c>
      <c r="AV322" s="14" t="s">
        <v>82</v>
      </c>
      <c r="AW322" s="14" t="s">
        <v>33</v>
      </c>
      <c r="AX322" s="14" t="s">
        <v>72</v>
      </c>
      <c r="AY322" s="256" t="s">
        <v>132</v>
      </c>
    </row>
    <row r="323" s="15" customFormat="1">
      <c r="A323" s="15"/>
      <c r="B323" s="257"/>
      <c r="C323" s="258"/>
      <c r="D323" s="232" t="s">
        <v>147</v>
      </c>
      <c r="E323" s="259" t="s">
        <v>19</v>
      </c>
      <c r="F323" s="260" t="s">
        <v>163</v>
      </c>
      <c r="G323" s="258"/>
      <c r="H323" s="261">
        <v>87.900000000000006</v>
      </c>
      <c r="I323" s="262"/>
      <c r="J323" s="258"/>
      <c r="K323" s="258"/>
      <c r="L323" s="263"/>
      <c r="M323" s="264"/>
      <c r="N323" s="265"/>
      <c r="O323" s="265"/>
      <c r="P323" s="265"/>
      <c r="Q323" s="265"/>
      <c r="R323" s="265"/>
      <c r="S323" s="265"/>
      <c r="T323" s="266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7" t="s">
        <v>147</v>
      </c>
      <c r="AU323" s="267" t="s">
        <v>82</v>
      </c>
      <c r="AV323" s="15" t="s">
        <v>138</v>
      </c>
      <c r="AW323" s="15" t="s">
        <v>33</v>
      </c>
      <c r="AX323" s="15" t="s">
        <v>80</v>
      </c>
      <c r="AY323" s="267" t="s">
        <v>132</v>
      </c>
    </row>
    <row r="324" s="2" customFormat="1" ht="16.5" customHeight="1">
      <c r="A324" s="39"/>
      <c r="B324" s="40"/>
      <c r="C324" s="219" t="s">
        <v>559</v>
      </c>
      <c r="D324" s="219" t="s">
        <v>134</v>
      </c>
      <c r="E324" s="220" t="s">
        <v>1418</v>
      </c>
      <c r="F324" s="221" t="s">
        <v>1419</v>
      </c>
      <c r="G324" s="222" t="s">
        <v>201</v>
      </c>
      <c r="H324" s="223">
        <v>384</v>
      </c>
      <c r="I324" s="224"/>
      <c r="J324" s="225">
        <f>ROUND(I324*H324,2)</f>
        <v>0</v>
      </c>
      <c r="K324" s="221" t="s">
        <v>143</v>
      </c>
      <c r="L324" s="45"/>
      <c r="M324" s="226" t="s">
        <v>19</v>
      </c>
      <c r="N324" s="227" t="s">
        <v>43</v>
      </c>
      <c r="O324" s="85"/>
      <c r="P324" s="228">
        <f>O324*H324</f>
        <v>0</v>
      </c>
      <c r="Q324" s="228">
        <v>0.00084000000000000003</v>
      </c>
      <c r="R324" s="228">
        <f>Q324*H324</f>
        <v>0.32256000000000001</v>
      </c>
      <c r="S324" s="228">
        <v>0</v>
      </c>
      <c r="T324" s="22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0" t="s">
        <v>138</v>
      </c>
      <c r="AT324" s="230" t="s">
        <v>134</v>
      </c>
      <c r="AU324" s="230" t="s">
        <v>82</v>
      </c>
      <c r="AY324" s="18" t="s">
        <v>132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8" t="s">
        <v>80</v>
      </c>
      <c r="BK324" s="231">
        <f>ROUND(I324*H324,2)</f>
        <v>0</v>
      </c>
      <c r="BL324" s="18" t="s">
        <v>138</v>
      </c>
      <c r="BM324" s="230" t="s">
        <v>1488</v>
      </c>
    </row>
    <row r="325" s="2" customFormat="1">
      <c r="A325" s="39"/>
      <c r="B325" s="40"/>
      <c r="C325" s="41"/>
      <c r="D325" s="232" t="s">
        <v>145</v>
      </c>
      <c r="E325" s="41"/>
      <c r="F325" s="233" t="s">
        <v>1421</v>
      </c>
      <c r="G325" s="41"/>
      <c r="H325" s="41"/>
      <c r="I325" s="137"/>
      <c r="J325" s="41"/>
      <c r="K325" s="41"/>
      <c r="L325" s="45"/>
      <c r="M325" s="234"/>
      <c r="N325" s="235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145</v>
      </c>
      <c r="AU325" s="18" t="s">
        <v>82</v>
      </c>
    </row>
    <row r="326" s="14" customFormat="1">
      <c r="A326" s="14"/>
      <c r="B326" s="246"/>
      <c r="C326" s="247"/>
      <c r="D326" s="232" t="s">
        <v>147</v>
      </c>
      <c r="E326" s="248" t="s">
        <v>19</v>
      </c>
      <c r="F326" s="249" t="s">
        <v>1489</v>
      </c>
      <c r="G326" s="247"/>
      <c r="H326" s="250">
        <v>384</v>
      </c>
      <c r="I326" s="251"/>
      <c r="J326" s="247"/>
      <c r="K326" s="247"/>
      <c r="L326" s="252"/>
      <c r="M326" s="253"/>
      <c r="N326" s="254"/>
      <c r="O326" s="254"/>
      <c r="P326" s="254"/>
      <c r="Q326" s="254"/>
      <c r="R326" s="254"/>
      <c r="S326" s="254"/>
      <c r="T326" s="255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6" t="s">
        <v>147</v>
      </c>
      <c r="AU326" s="256" t="s">
        <v>82</v>
      </c>
      <c r="AV326" s="14" t="s">
        <v>82</v>
      </c>
      <c r="AW326" s="14" t="s">
        <v>33</v>
      </c>
      <c r="AX326" s="14" t="s">
        <v>80</v>
      </c>
      <c r="AY326" s="256" t="s">
        <v>132</v>
      </c>
    </row>
    <row r="327" s="2" customFormat="1" ht="16.5" customHeight="1">
      <c r="A327" s="39"/>
      <c r="B327" s="40"/>
      <c r="C327" s="219" t="s">
        <v>564</v>
      </c>
      <c r="D327" s="219" t="s">
        <v>134</v>
      </c>
      <c r="E327" s="220" t="s">
        <v>1423</v>
      </c>
      <c r="F327" s="221" t="s">
        <v>1424</v>
      </c>
      <c r="G327" s="222" t="s">
        <v>201</v>
      </c>
      <c r="H327" s="223">
        <v>384</v>
      </c>
      <c r="I327" s="224"/>
      <c r="J327" s="225">
        <f>ROUND(I327*H327,2)</f>
        <v>0</v>
      </c>
      <c r="K327" s="221" t="s">
        <v>143</v>
      </c>
      <c r="L327" s="45"/>
      <c r="M327" s="226" t="s">
        <v>19</v>
      </c>
      <c r="N327" s="227" t="s">
        <v>43</v>
      </c>
      <c r="O327" s="85"/>
      <c r="P327" s="228">
        <f>O327*H327</f>
        <v>0</v>
      </c>
      <c r="Q327" s="228">
        <v>0</v>
      </c>
      <c r="R327" s="228">
        <f>Q327*H327</f>
        <v>0</v>
      </c>
      <c r="S327" s="228">
        <v>0</v>
      </c>
      <c r="T327" s="229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0" t="s">
        <v>138</v>
      </c>
      <c r="AT327" s="230" t="s">
        <v>134</v>
      </c>
      <c r="AU327" s="230" t="s">
        <v>82</v>
      </c>
      <c r="AY327" s="18" t="s">
        <v>132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8" t="s">
        <v>80</v>
      </c>
      <c r="BK327" s="231">
        <f>ROUND(I327*H327,2)</f>
        <v>0</v>
      </c>
      <c r="BL327" s="18" t="s">
        <v>138</v>
      </c>
      <c r="BM327" s="230" t="s">
        <v>1490</v>
      </c>
    </row>
    <row r="328" s="2" customFormat="1">
      <c r="A328" s="39"/>
      <c r="B328" s="40"/>
      <c r="C328" s="41"/>
      <c r="D328" s="232" t="s">
        <v>145</v>
      </c>
      <c r="E328" s="41"/>
      <c r="F328" s="233" t="s">
        <v>1426</v>
      </c>
      <c r="G328" s="41"/>
      <c r="H328" s="41"/>
      <c r="I328" s="137"/>
      <c r="J328" s="41"/>
      <c r="K328" s="41"/>
      <c r="L328" s="45"/>
      <c r="M328" s="234"/>
      <c r="N328" s="235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145</v>
      </c>
      <c r="AU328" s="18" t="s">
        <v>82</v>
      </c>
    </row>
    <row r="329" s="2" customFormat="1" ht="16.5" customHeight="1">
      <c r="A329" s="39"/>
      <c r="B329" s="40"/>
      <c r="C329" s="219" t="s">
        <v>569</v>
      </c>
      <c r="D329" s="219" t="s">
        <v>134</v>
      </c>
      <c r="E329" s="220" t="s">
        <v>895</v>
      </c>
      <c r="F329" s="221" t="s">
        <v>896</v>
      </c>
      <c r="G329" s="222" t="s">
        <v>142</v>
      </c>
      <c r="H329" s="223">
        <v>175.80000000000001</v>
      </c>
      <c r="I329" s="224"/>
      <c r="J329" s="225">
        <f>ROUND(I329*H329,2)</f>
        <v>0</v>
      </c>
      <c r="K329" s="221" t="s">
        <v>143</v>
      </c>
      <c r="L329" s="45"/>
      <c r="M329" s="226" t="s">
        <v>19</v>
      </c>
      <c r="N329" s="227" t="s">
        <v>43</v>
      </c>
      <c r="O329" s="85"/>
      <c r="P329" s="228">
        <f>O329*H329</f>
        <v>0</v>
      </c>
      <c r="Q329" s="228">
        <v>0</v>
      </c>
      <c r="R329" s="228">
        <f>Q329*H329</f>
        <v>0</v>
      </c>
      <c r="S329" s="228">
        <v>0</v>
      </c>
      <c r="T329" s="229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0" t="s">
        <v>138</v>
      </c>
      <c r="AT329" s="230" t="s">
        <v>134</v>
      </c>
      <c r="AU329" s="230" t="s">
        <v>82</v>
      </c>
      <c r="AY329" s="18" t="s">
        <v>132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8" t="s">
        <v>80</v>
      </c>
      <c r="BK329" s="231">
        <f>ROUND(I329*H329,2)</f>
        <v>0</v>
      </c>
      <c r="BL329" s="18" t="s">
        <v>138</v>
      </c>
      <c r="BM329" s="230" t="s">
        <v>1491</v>
      </c>
    </row>
    <row r="330" s="2" customFormat="1">
      <c r="A330" s="39"/>
      <c r="B330" s="40"/>
      <c r="C330" s="41"/>
      <c r="D330" s="232" t="s">
        <v>145</v>
      </c>
      <c r="E330" s="41"/>
      <c r="F330" s="233" t="s">
        <v>898</v>
      </c>
      <c r="G330" s="41"/>
      <c r="H330" s="41"/>
      <c r="I330" s="137"/>
      <c r="J330" s="41"/>
      <c r="K330" s="41"/>
      <c r="L330" s="45"/>
      <c r="M330" s="234"/>
      <c r="N330" s="235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145</v>
      </c>
      <c r="AU330" s="18" t="s">
        <v>82</v>
      </c>
    </row>
    <row r="331" s="14" customFormat="1">
      <c r="A331" s="14"/>
      <c r="B331" s="246"/>
      <c r="C331" s="247"/>
      <c r="D331" s="232" t="s">
        <v>147</v>
      </c>
      <c r="E331" s="248" t="s">
        <v>19</v>
      </c>
      <c r="F331" s="249" t="s">
        <v>1492</v>
      </c>
      <c r="G331" s="247"/>
      <c r="H331" s="250">
        <v>175.80000000000001</v>
      </c>
      <c r="I331" s="251"/>
      <c r="J331" s="247"/>
      <c r="K331" s="247"/>
      <c r="L331" s="252"/>
      <c r="M331" s="253"/>
      <c r="N331" s="254"/>
      <c r="O331" s="254"/>
      <c r="P331" s="254"/>
      <c r="Q331" s="254"/>
      <c r="R331" s="254"/>
      <c r="S331" s="254"/>
      <c r="T331" s="255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6" t="s">
        <v>147</v>
      </c>
      <c r="AU331" s="256" t="s">
        <v>82</v>
      </c>
      <c r="AV331" s="14" t="s">
        <v>82</v>
      </c>
      <c r="AW331" s="14" t="s">
        <v>33</v>
      </c>
      <c r="AX331" s="14" t="s">
        <v>80</v>
      </c>
      <c r="AY331" s="256" t="s">
        <v>132</v>
      </c>
    </row>
    <row r="332" s="2" customFormat="1" ht="16.5" customHeight="1">
      <c r="A332" s="39"/>
      <c r="B332" s="40"/>
      <c r="C332" s="219" t="s">
        <v>574</v>
      </c>
      <c r="D332" s="219" t="s">
        <v>134</v>
      </c>
      <c r="E332" s="220" t="s">
        <v>181</v>
      </c>
      <c r="F332" s="221" t="s">
        <v>182</v>
      </c>
      <c r="G332" s="222" t="s">
        <v>142</v>
      </c>
      <c r="H332" s="223">
        <v>175.80000000000001</v>
      </c>
      <c r="I332" s="224"/>
      <c r="J332" s="225">
        <f>ROUND(I332*H332,2)</f>
        <v>0</v>
      </c>
      <c r="K332" s="221" t="s">
        <v>143</v>
      </c>
      <c r="L332" s="45"/>
      <c r="M332" s="226" t="s">
        <v>19</v>
      </c>
      <c r="N332" s="227" t="s">
        <v>43</v>
      </c>
      <c r="O332" s="85"/>
      <c r="P332" s="228">
        <f>O332*H332</f>
        <v>0</v>
      </c>
      <c r="Q332" s="228">
        <v>0</v>
      </c>
      <c r="R332" s="228">
        <f>Q332*H332</f>
        <v>0</v>
      </c>
      <c r="S332" s="228">
        <v>0</v>
      </c>
      <c r="T332" s="22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0" t="s">
        <v>138</v>
      </c>
      <c r="AT332" s="230" t="s">
        <v>134</v>
      </c>
      <c r="AU332" s="230" t="s">
        <v>82</v>
      </c>
      <c r="AY332" s="18" t="s">
        <v>132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8" t="s">
        <v>80</v>
      </c>
      <c r="BK332" s="231">
        <f>ROUND(I332*H332,2)</f>
        <v>0</v>
      </c>
      <c r="BL332" s="18" t="s">
        <v>138</v>
      </c>
      <c r="BM332" s="230" t="s">
        <v>1493</v>
      </c>
    </row>
    <row r="333" s="2" customFormat="1">
      <c r="A333" s="39"/>
      <c r="B333" s="40"/>
      <c r="C333" s="41"/>
      <c r="D333" s="232" t="s">
        <v>145</v>
      </c>
      <c r="E333" s="41"/>
      <c r="F333" s="233" t="s">
        <v>184</v>
      </c>
      <c r="G333" s="41"/>
      <c r="H333" s="41"/>
      <c r="I333" s="137"/>
      <c r="J333" s="41"/>
      <c r="K333" s="41"/>
      <c r="L333" s="45"/>
      <c r="M333" s="234"/>
      <c r="N333" s="235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145</v>
      </c>
      <c r="AU333" s="18" t="s">
        <v>82</v>
      </c>
    </row>
    <row r="334" s="14" customFormat="1">
      <c r="A334" s="14"/>
      <c r="B334" s="246"/>
      <c r="C334" s="247"/>
      <c r="D334" s="232" t="s">
        <v>147</v>
      </c>
      <c r="E334" s="248" t="s">
        <v>19</v>
      </c>
      <c r="F334" s="249" t="s">
        <v>1492</v>
      </c>
      <c r="G334" s="247"/>
      <c r="H334" s="250">
        <v>175.80000000000001</v>
      </c>
      <c r="I334" s="251"/>
      <c r="J334" s="247"/>
      <c r="K334" s="247"/>
      <c r="L334" s="252"/>
      <c r="M334" s="253"/>
      <c r="N334" s="254"/>
      <c r="O334" s="254"/>
      <c r="P334" s="254"/>
      <c r="Q334" s="254"/>
      <c r="R334" s="254"/>
      <c r="S334" s="254"/>
      <c r="T334" s="255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6" t="s">
        <v>147</v>
      </c>
      <c r="AU334" s="256" t="s">
        <v>82</v>
      </c>
      <c r="AV334" s="14" t="s">
        <v>82</v>
      </c>
      <c r="AW334" s="14" t="s">
        <v>33</v>
      </c>
      <c r="AX334" s="14" t="s">
        <v>80</v>
      </c>
      <c r="AY334" s="256" t="s">
        <v>132</v>
      </c>
    </row>
    <row r="335" s="2" customFormat="1" ht="16.5" customHeight="1">
      <c r="A335" s="39"/>
      <c r="B335" s="40"/>
      <c r="C335" s="219" t="s">
        <v>579</v>
      </c>
      <c r="D335" s="219" t="s">
        <v>134</v>
      </c>
      <c r="E335" s="220" t="s">
        <v>187</v>
      </c>
      <c r="F335" s="221" t="s">
        <v>188</v>
      </c>
      <c r="G335" s="222" t="s">
        <v>142</v>
      </c>
      <c r="H335" s="223">
        <v>175.80000000000001</v>
      </c>
      <c r="I335" s="224"/>
      <c r="J335" s="225">
        <f>ROUND(I335*H335,2)</f>
        <v>0</v>
      </c>
      <c r="K335" s="221" t="s">
        <v>143</v>
      </c>
      <c r="L335" s="45"/>
      <c r="M335" s="226" t="s">
        <v>19</v>
      </c>
      <c r="N335" s="227" t="s">
        <v>43</v>
      </c>
      <c r="O335" s="85"/>
      <c r="P335" s="228">
        <f>O335*H335</f>
        <v>0</v>
      </c>
      <c r="Q335" s="228">
        <v>0</v>
      </c>
      <c r="R335" s="228">
        <f>Q335*H335</f>
        <v>0</v>
      </c>
      <c r="S335" s="228">
        <v>0</v>
      </c>
      <c r="T335" s="22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0" t="s">
        <v>138</v>
      </c>
      <c r="AT335" s="230" t="s">
        <v>134</v>
      </c>
      <c r="AU335" s="230" t="s">
        <v>82</v>
      </c>
      <c r="AY335" s="18" t="s">
        <v>132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8" t="s">
        <v>80</v>
      </c>
      <c r="BK335" s="231">
        <f>ROUND(I335*H335,2)</f>
        <v>0</v>
      </c>
      <c r="BL335" s="18" t="s">
        <v>138</v>
      </c>
      <c r="BM335" s="230" t="s">
        <v>1494</v>
      </c>
    </row>
    <row r="336" s="2" customFormat="1">
      <c r="A336" s="39"/>
      <c r="B336" s="40"/>
      <c r="C336" s="41"/>
      <c r="D336" s="232" t="s">
        <v>145</v>
      </c>
      <c r="E336" s="41"/>
      <c r="F336" s="233" t="s">
        <v>190</v>
      </c>
      <c r="G336" s="41"/>
      <c r="H336" s="41"/>
      <c r="I336" s="137"/>
      <c r="J336" s="41"/>
      <c r="K336" s="41"/>
      <c r="L336" s="45"/>
      <c r="M336" s="234"/>
      <c r="N336" s="235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145</v>
      </c>
      <c r="AU336" s="18" t="s">
        <v>82</v>
      </c>
    </row>
    <row r="337" s="2" customFormat="1" ht="16.5" customHeight="1">
      <c r="A337" s="39"/>
      <c r="B337" s="40"/>
      <c r="C337" s="219" t="s">
        <v>584</v>
      </c>
      <c r="D337" s="219" t="s">
        <v>134</v>
      </c>
      <c r="E337" s="220" t="s">
        <v>192</v>
      </c>
      <c r="F337" s="221" t="s">
        <v>193</v>
      </c>
      <c r="G337" s="222" t="s">
        <v>194</v>
      </c>
      <c r="H337" s="223">
        <v>316.44</v>
      </c>
      <c r="I337" s="224"/>
      <c r="J337" s="225">
        <f>ROUND(I337*H337,2)</f>
        <v>0</v>
      </c>
      <c r="K337" s="221" t="s">
        <v>143</v>
      </c>
      <c r="L337" s="45"/>
      <c r="M337" s="226" t="s">
        <v>19</v>
      </c>
      <c r="N337" s="227" t="s">
        <v>43</v>
      </c>
      <c r="O337" s="85"/>
      <c r="P337" s="228">
        <f>O337*H337</f>
        <v>0</v>
      </c>
      <c r="Q337" s="228">
        <v>0</v>
      </c>
      <c r="R337" s="228">
        <f>Q337*H337</f>
        <v>0</v>
      </c>
      <c r="S337" s="228">
        <v>0</v>
      </c>
      <c r="T337" s="22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0" t="s">
        <v>138</v>
      </c>
      <c r="AT337" s="230" t="s">
        <v>134</v>
      </c>
      <c r="AU337" s="230" t="s">
        <v>82</v>
      </c>
      <c r="AY337" s="18" t="s">
        <v>132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8" t="s">
        <v>80</v>
      </c>
      <c r="BK337" s="231">
        <f>ROUND(I337*H337,2)</f>
        <v>0</v>
      </c>
      <c r="BL337" s="18" t="s">
        <v>138</v>
      </c>
      <c r="BM337" s="230" t="s">
        <v>1495</v>
      </c>
    </row>
    <row r="338" s="2" customFormat="1">
      <c r="A338" s="39"/>
      <c r="B338" s="40"/>
      <c r="C338" s="41"/>
      <c r="D338" s="232" t="s">
        <v>145</v>
      </c>
      <c r="E338" s="41"/>
      <c r="F338" s="233" t="s">
        <v>196</v>
      </c>
      <c r="G338" s="41"/>
      <c r="H338" s="41"/>
      <c r="I338" s="137"/>
      <c r="J338" s="41"/>
      <c r="K338" s="41"/>
      <c r="L338" s="45"/>
      <c r="M338" s="234"/>
      <c r="N338" s="235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145</v>
      </c>
      <c r="AU338" s="18" t="s">
        <v>82</v>
      </c>
    </row>
    <row r="339" s="14" customFormat="1">
      <c r="A339" s="14"/>
      <c r="B339" s="246"/>
      <c r="C339" s="247"/>
      <c r="D339" s="232" t="s">
        <v>147</v>
      </c>
      <c r="E339" s="248" t="s">
        <v>19</v>
      </c>
      <c r="F339" s="249" t="s">
        <v>1496</v>
      </c>
      <c r="G339" s="247"/>
      <c r="H339" s="250">
        <v>316.44</v>
      </c>
      <c r="I339" s="251"/>
      <c r="J339" s="247"/>
      <c r="K339" s="247"/>
      <c r="L339" s="252"/>
      <c r="M339" s="253"/>
      <c r="N339" s="254"/>
      <c r="O339" s="254"/>
      <c r="P339" s="254"/>
      <c r="Q339" s="254"/>
      <c r="R339" s="254"/>
      <c r="S339" s="254"/>
      <c r="T339" s="255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6" t="s">
        <v>147</v>
      </c>
      <c r="AU339" s="256" t="s">
        <v>82</v>
      </c>
      <c r="AV339" s="14" t="s">
        <v>82</v>
      </c>
      <c r="AW339" s="14" t="s">
        <v>33</v>
      </c>
      <c r="AX339" s="14" t="s">
        <v>80</v>
      </c>
      <c r="AY339" s="256" t="s">
        <v>132</v>
      </c>
    </row>
    <row r="340" s="2" customFormat="1" ht="16.5" customHeight="1">
      <c r="A340" s="39"/>
      <c r="B340" s="40"/>
      <c r="C340" s="219" t="s">
        <v>589</v>
      </c>
      <c r="D340" s="219" t="s">
        <v>134</v>
      </c>
      <c r="E340" s="220" t="s">
        <v>398</v>
      </c>
      <c r="F340" s="221" t="s">
        <v>399</v>
      </c>
      <c r="G340" s="222" t="s">
        <v>142</v>
      </c>
      <c r="H340" s="223">
        <v>120.50400000000001</v>
      </c>
      <c r="I340" s="224"/>
      <c r="J340" s="225">
        <f>ROUND(I340*H340,2)</f>
        <v>0</v>
      </c>
      <c r="K340" s="221" t="s">
        <v>143</v>
      </c>
      <c r="L340" s="45"/>
      <c r="M340" s="226" t="s">
        <v>19</v>
      </c>
      <c r="N340" s="227" t="s">
        <v>43</v>
      </c>
      <c r="O340" s="85"/>
      <c r="P340" s="228">
        <f>O340*H340</f>
        <v>0</v>
      </c>
      <c r="Q340" s="228">
        <v>0</v>
      </c>
      <c r="R340" s="228">
        <f>Q340*H340</f>
        <v>0</v>
      </c>
      <c r="S340" s="228">
        <v>0</v>
      </c>
      <c r="T340" s="229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0" t="s">
        <v>138</v>
      </c>
      <c r="AT340" s="230" t="s">
        <v>134</v>
      </c>
      <c r="AU340" s="230" t="s">
        <v>82</v>
      </c>
      <c r="AY340" s="18" t="s">
        <v>132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8" t="s">
        <v>80</v>
      </c>
      <c r="BK340" s="231">
        <f>ROUND(I340*H340,2)</f>
        <v>0</v>
      </c>
      <c r="BL340" s="18" t="s">
        <v>138</v>
      </c>
      <c r="BM340" s="230" t="s">
        <v>1497</v>
      </c>
    </row>
    <row r="341" s="2" customFormat="1">
      <c r="A341" s="39"/>
      <c r="B341" s="40"/>
      <c r="C341" s="41"/>
      <c r="D341" s="232" t="s">
        <v>145</v>
      </c>
      <c r="E341" s="41"/>
      <c r="F341" s="233" t="s">
        <v>401</v>
      </c>
      <c r="G341" s="41"/>
      <c r="H341" s="41"/>
      <c r="I341" s="137"/>
      <c r="J341" s="41"/>
      <c r="K341" s="41"/>
      <c r="L341" s="45"/>
      <c r="M341" s="234"/>
      <c r="N341" s="235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145</v>
      </c>
      <c r="AU341" s="18" t="s">
        <v>82</v>
      </c>
    </row>
    <row r="342" s="14" customFormat="1">
      <c r="A342" s="14"/>
      <c r="B342" s="246"/>
      <c r="C342" s="247"/>
      <c r="D342" s="232" t="s">
        <v>147</v>
      </c>
      <c r="E342" s="248" t="s">
        <v>19</v>
      </c>
      <c r="F342" s="249" t="s">
        <v>1498</v>
      </c>
      <c r="G342" s="247"/>
      <c r="H342" s="250">
        <v>175.80000000000001</v>
      </c>
      <c r="I342" s="251"/>
      <c r="J342" s="247"/>
      <c r="K342" s="247"/>
      <c r="L342" s="252"/>
      <c r="M342" s="253"/>
      <c r="N342" s="254"/>
      <c r="O342" s="254"/>
      <c r="P342" s="254"/>
      <c r="Q342" s="254"/>
      <c r="R342" s="254"/>
      <c r="S342" s="254"/>
      <c r="T342" s="255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6" t="s">
        <v>147</v>
      </c>
      <c r="AU342" s="256" t="s">
        <v>82</v>
      </c>
      <c r="AV342" s="14" t="s">
        <v>82</v>
      </c>
      <c r="AW342" s="14" t="s">
        <v>33</v>
      </c>
      <c r="AX342" s="14" t="s">
        <v>72</v>
      </c>
      <c r="AY342" s="256" t="s">
        <v>132</v>
      </c>
    </row>
    <row r="343" s="14" customFormat="1">
      <c r="A343" s="14"/>
      <c r="B343" s="246"/>
      <c r="C343" s="247"/>
      <c r="D343" s="232" t="s">
        <v>147</v>
      </c>
      <c r="E343" s="248" t="s">
        <v>19</v>
      </c>
      <c r="F343" s="249" t="s">
        <v>1499</v>
      </c>
      <c r="G343" s="247"/>
      <c r="H343" s="250">
        <v>-12.800000000000001</v>
      </c>
      <c r="I343" s="251"/>
      <c r="J343" s="247"/>
      <c r="K343" s="247"/>
      <c r="L343" s="252"/>
      <c r="M343" s="253"/>
      <c r="N343" s="254"/>
      <c r="O343" s="254"/>
      <c r="P343" s="254"/>
      <c r="Q343" s="254"/>
      <c r="R343" s="254"/>
      <c r="S343" s="254"/>
      <c r="T343" s="255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6" t="s">
        <v>147</v>
      </c>
      <c r="AU343" s="256" t="s">
        <v>82</v>
      </c>
      <c r="AV343" s="14" t="s">
        <v>82</v>
      </c>
      <c r="AW343" s="14" t="s">
        <v>33</v>
      </c>
      <c r="AX343" s="14" t="s">
        <v>72</v>
      </c>
      <c r="AY343" s="256" t="s">
        <v>132</v>
      </c>
    </row>
    <row r="344" s="14" customFormat="1">
      <c r="A344" s="14"/>
      <c r="B344" s="246"/>
      <c r="C344" s="247"/>
      <c r="D344" s="232" t="s">
        <v>147</v>
      </c>
      <c r="E344" s="248" t="s">
        <v>19</v>
      </c>
      <c r="F344" s="249" t="s">
        <v>1500</v>
      </c>
      <c r="G344" s="247"/>
      <c r="H344" s="250">
        <v>-42.496000000000002</v>
      </c>
      <c r="I344" s="251"/>
      <c r="J344" s="247"/>
      <c r="K344" s="247"/>
      <c r="L344" s="252"/>
      <c r="M344" s="253"/>
      <c r="N344" s="254"/>
      <c r="O344" s="254"/>
      <c r="P344" s="254"/>
      <c r="Q344" s="254"/>
      <c r="R344" s="254"/>
      <c r="S344" s="254"/>
      <c r="T344" s="255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6" t="s">
        <v>147</v>
      </c>
      <c r="AU344" s="256" t="s">
        <v>82</v>
      </c>
      <c r="AV344" s="14" t="s">
        <v>82</v>
      </c>
      <c r="AW344" s="14" t="s">
        <v>33</v>
      </c>
      <c r="AX344" s="14" t="s">
        <v>72</v>
      </c>
      <c r="AY344" s="256" t="s">
        <v>132</v>
      </c>
    </row>
    <row r="345" s="15" customFormat="1">
      <c r="A345" s="15"/>
      <c r="B345" s="257"/>
      <c r="C345" s="258"/>
      <c r="D345" s="232" t="s">
        <v>147</v>
      </c>
      <c r="E345" s="259" t="s">
        <v>19</v>
      </c>
      <c r="F345" s="260" t="s">
        <v>163</v>
      </c>
      <c r="G345" s="258"/>
      <c r="H345" s="261">
        <v>120.50400000000001</v>
      </c>
      <c r="I345" s="262"/>
      <c r="J345" s="258"/>
      <c r="K345" s="258"/>
      <c r="L345" s="263"/>
      <c r="M345" s="264"/>
      <c r="N345" s="265"/>
      <c r="O345" s="265"/>
      <c r="P345" s="265"/>
      <c r="Q345" s="265"/>
      <c r="R345" s="265"/>
      <c r="S345" s="265"/>
      <c r="T345" s="266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67" t="s">
        <v>147</v>
      </c>
      <c r="AU345" s="267" t="s">
        <v>82</v>
      </c>
      <c r="AV345" s="15" t="s">
        <v>138</v>
      </c>
      <c r="AW345" s="15" t="s">
        <v>33</v>
      </c>
      <c r="AX345" s="15" t="s">
        <v>80</v>
      </c>
      <c r="AY345" s="267" t="s">
        <v>132</v>
      </c>
    </row>
    <row r="346" s="2" customFormat="1" ht="16.5" customHeight="1">
      <c r="A346" s="39"/>
      <c r="B346" s="40"/>
      <c r="C346" s="268" t="s">
        <v>594</v>
      </c>
      <c r="D346" s="268" t="s">
        <v>207</v>
      </c>
      <c r="E346" s="269" t="s">
        <v>917</v>
      </c>
      <c r="F346" s="270" t="s">
        <v>918</v>
      </c>
      <c r="G346" s="271" t="s">
        <v>194</v>
      </c>
      <c r="H346" s="272">
        <v>247.52699999999999</v>
      </c>
      <c r="I346" s="273"/>
      <c r="J346" s="274">
        <f>ROUND(I346*H346,2)</f>
        <v>0</v>
      </c>
      <c r="K346" s="270" t="s">
        <v>143</v>
      </c>
      <c r="L346" s="275"/>
      <c r="M346" s="276" t="s">
        <v>19</v>
      </c>
      <c r="N346" s="277" t="s">
        <v>43</v>
      </c>
      <c r="O346" s="85"/>
      <c r="P346" s="228">
        <f>O346*H346</f>
        <v>0</v>
      </c>
      <c r="Q346" s="228">
        <v>0</v>
      </c>
      <c r="R346" s="228">
        <f>Q346*H346</f>
        <v>0</v>
      </c>
      <c r="S346" s="228">
        <v>0</v>
      </c>
      <c r="T346" s="229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0" t="s">
        <v>180</v>
      </c>
      <c r="AT346" s="230" t="s">
        <v>207</v>
      </c>
      <c r="AU346" s="230" t="s">
        <v>82</v>
      </c>
      <c r="AY346" s="18" t="s">
        <v>132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8" t="s">
        <v>80</v>
      </c>
      <c r="BK346" s="231">
        <f>ROUND(I346*H346,2)</f>
        <v>0</v>
      </c>
      <c r="BL346" s="18" t="s">
        <v>138</v>
      </c>
      <c r="BM346" s="230" t="s">
        <v>1501</v>
      </c>
    </row>
    <row r="347" s="2" customFormat="1">
      <c r="A347" s="39"/>
      <c r="B347" s="40"/>
      <c r="C347" s="41"/>
      <c r="D347" s="232" t="s">
        <v>145</v>
      </c>
      <c r="E347" s="41"/>
      <c r="F347" s="233" t="s">
        <v>918</v>
      </c>
      <c r="G347" s="41"/>
      <c r="H347" s="41"/>
      <c r="I347" s="137"/>
      <c r="J347" s="41"/>
      <c r="K347" s="41"/>
      <c r="L347" s="45"/>
      <c r="M347" s="234"/>
      <c r="N347" s="235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145</v>
      </c>
      <c r="AU347" s="18" t="s">
        <v>82</v>
      </c>
    </row>
    <row r="348" s="14" customFormat="1">
      <c r="A348" s="14"/>
      <c r="B348" s="246"/>
      <c r="C348" s="247"/>
      <c r="D348" s="232" t="s">
        <v>147</v>
      </c>
      <c r="E348" s="248" t="s">
        <v>19</v>
      </c>
      <c r="F348" s="249" t="s">
        <v>1502</v>
      </c>
      <c r="G348" s="247"/>
      <c r="H348" s="250">
        <v>247.52699999999999</v>
      </c>
      <c r="I348" s="251"/>
      <c r="J348" s="247"/>
      <c r="K348" s="247"/>
      <c r="L348" s="252"/>
      <c r="M348" s="253"/>
      <c r="N348" s="254"/>
      <c r="O348" s="254"/>
      <c r="P348" s="254"/>
      <c r="Q348" s="254"/>
      <c r="R348" s="254"/>
      <c r="S348" s="254"/>
      <c r="T348" s="255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6" t="s">
        <v>147</v>
      </c>
      <c r="AU348" s="256" t="s">
        <v>82</v>
      </c>
      <c r="AV348" s="14" t="s">
        <v>82</v>
      </c>
      <c r="AW348" s="14" t="s">
        <v>33</v>
      </c>
      <c r="AX348" s="14" t="s">
        <v>80</v>
      </c>
      <c r="AY348" s="256" t="s">
        <v>132</v>
      </c>
    </row>
    <row r="349" s="2" customFormat="1" ht="16.5" customHeight="1">
      <c r="A349" s="39"/>
      <c r="B349" s="40"/>
      <c r="C349" s="219" t="s">
        <v>598</v>
      </c>
      <c r="D349" s="219" t="s">
        <v>134</v>
      </c>
      <c r="E349" s="220" t="s">
        <v>922</v>
      </c>
      <c r="F349" s="221" t="s">
        <v>923</v>
      </c>
      <c r="G349" s="222" t="s">
        <v>142</v>
      </c>
      <c r="H349" s="223">
        <v>175.80000000000001</v>
      </c>
      <c r="I349" s="224"/>
      <c r="J349" s="225">
        <f>ROUND(I349*H349,2)</f>
        <v>0</v>
      </c>
      <c r="K349" s="221" t="s">
        <v>143</v>
      </c>
      <c r="L349" s="45"/>
      <c r="M349" s="226" t="s">
        <v>19</v>
      </c>
      <c r="N349" s="227" t="s">
        <v>43</v>
      </c>
      <c r="O349" s="85"/>
      <c r="P349" s="228">
        <f>O349*H349</f>
        <v>0</v>
      </c>
      <c r="Q349" s="228">
        <v>0</v>
      </c>
      <c r="R349" s="228">
        <f>Q349*H349</f>
        <v>0</v>
      </c>
      <c r="S349" s="228">
        <v>0</v>
      </c>
      <c r="T349" s="22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0" t="s">
        <v>138</v>
      </c>
      <c r="AT349" s="230" t="s">
        <v>134</v>
      </c>
      <c r="AU349" s="230" t="s">
        <v>82</v>
      </c>
      <c r="AY349" s="18" t="s">
        <v>132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8" t="s">
        <v>80</v>
      </c>
      <c r="BK349" s="231">
        <f>ROUND(I349*H349,2)</f>
        <v>0</v>
      </c>
      <c r="BL349" s="18" t="s">
        <v>138</v>
      </c>
      <c r="BM349" s="230" t="s">
        <v>1503</v>
      </c>
    </row>
    <row r="350" s="2" customFormat="1">
      <c r="A350" s="39"/>
      <c r="B350" s="40"/>
      <c r="C350" s="41"/>
      <c r="D350" s="232" t="s">
        <v>145</v>
      </c>
      <c r="E350" s="41"/>
      <c r="F350" s="233" t="s">
        <v>925</v>
      </c>
      <c r="G350" s="41"/>
      <c r="H350" s="41"/>
      <c r="I350" s="137"/>
      <c r="J350" s="41"/>
      <c r="K350" s="41"/>
      <c r="L350" s="45"/>
      <c r="M350" s="234"/>
      <c r="N350" s="235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145</v>
      </c>
      <c r="AU350" s="18" t="s">
        <v>82</v>
      </c>
    </row>
    <row r="351" s="13" customFormat="1">
      <c r="A351" s="13"/>
      <c r="B351" s="236"/>
      <c r="C351" s="237"/>
      <c r="D351" s="232" t="s">
        <v>147</v>
      </c>
      <c r="E351" s="238" t="s">
        <v>19</v>
      </c>
      <c r="F351" s="239" t="s">
        <v>926</v>
      </c>
      <c r="G351" s="237"/>
      <c r="H351" s="238" t="s">
        <v>19</v>
      </c>
      <c r="I351" s="240"/>
      <c r="J351" s="237"/>
      <c r="K351" s="237"/>
      <c r="L351" s="241"/>
      <c r="M351" s="242"/>
      <c r="N351" s="243"/>
      <c r="O351" s="243"/>
      <c r="P351" s="243"/>
      <c r="Q351" s="243"/>
      <c r="R351" s="243"/>
      <c r="S351" s="243"/>
      <c r="T351" s="244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5" t="s">
        <v>147</v>
      </c>
      <c r="AU351" s="245" t="s">
        <v>82</v>
      </c>
      <c r="AV351" s="13" t="s">
        <v>80</v>
      </c>
      <c r="AW351" s="13" t="s">
        <v>33</v>
      </c>
      <c r="AX351" s="13" t="s">
        <v>72</v>
      </c>
      <c r="AY351" s="245" t="s">
        <v>132</v>
      </c>
    </row>
    <row r="352" s="14" customFormat="1">
      <c r="A352" s="14"/>
      <c r="B352" s="246"/>
      <c r="C352" s="247"/>
      <c r="D352" s="232" t="s">
        <v>147</v>
      </c>
      <c r="E352" s="248" t="s">
        <v>19</v>
      </c>
      <c r="F352" s="249" t="s">
        <v>1504</v>
      </c>
      <c r="G352" s="247"/>
      <c r="H352" s="250">
        <v>120.50400000000001</v>
      </c>
      <c r="I352" s="251"/>
      <c r="J352" s="247"/>
      <c r="K352" s="247"/>
      <c r="L352" s="252"/>
      <c r="M352" s="253"/>
      <c r="N352" s="254"/>
      <c r="O352" s="254"/>
      <c r="P352" s="254"/>
      <c r="Q352" s="254"/>
      <c r="R352" s="254"/>
      <c r="S352" s="254"/>
      <c r="T352" s="255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6" t="s">
        <v>147</v>
      </c>
      <c r="AU352" s="256" t="s">
        <v>82</v>
      </c>
      <c r="AV352" s="14" t="s">
        <v>82</v>
      </c>
      <c r="AW352" s="14" t="s">
        <v>33</v>
      </c>
      <c r="AX352" s="14" t="s">
        <v>72</v>
      </c>
      <c r="AY352" s="256" t="s">
        <v>132</v>
      </c>
    </row>
    <row r="353" s="14" customFormat="1">
      <c r="A353" s="14"/>
      <c r="B353" s="246"/>
      <c r="C353" s="247"/>
      <c r="D353" s="232" t="s">
        <v>147</v>
      </c>
      <c r="E353" s="248" t="s">
        <v>19</v>
      </c>
      <c r="F353" s="249" t="s">
        <v>1505</v>
      </c>
      <c r="G353" s="247"/>
      <c r="H353" s="250">
        <v>12.800000000000001</v>
      </c>
      <c r="I353" s="251"/>
      <c r="J353" s="247"/>
      <c r="K353" s="247"/>
      <c r="L353" s="252"/>
      <c r="M353" s="253"/>
      <c r="N353" s="254"/>
      <c r="O353" s="254"/>
      <c r="P353" s="254"/>
      <c r="Q353" s="254"/>
      <c r="R353" s="254"/>
      <c r="S353" s="254"/>
      <c r="T353" s="255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6" t="s">
        <v>147</v>
      </c>
      <c r="AU353" s="256" t="s">
        <v>82</v>
      </c>
      <c r="AV353" s="14" t="s">
        <v>82</v>
      </c>
      <c r="AW353" s="14" t="s">
        <v>33</v>
      </c>
      <c r="AX353" s="14" t="s">
        <v>72</v>
      </c>
      <c r="AY353" s="256" t="s">
        <v>132</v>
      </c>
    </row>
    <row r="354" s="14" customFormat="1">
      <c r="A354" s="14"/>
      <c r="B354" s="246"/>
      <c r="C354" s="247"/>
      <c r="D354" s="232" t="s">
        <v>147</v>
      </c>
      <c r="E354" s="248" t="s">
        <v>19</v>
      </c>
      <c r="F354" s="249" t="s">
        <v>1506</v>
      </c>
      <c r="G354" s="247"/>
      <c r="H354" s="250">
        <v>42.496000000000002</v>
      </c>
      <c r="I354" s="251"/>
      <c r="J354" s="247"/>
      <c r="K354" s="247"/>
      <c r="L354" s="252"/>
      <c r="M354" s="253"/>
      <c r="N354" s="254"/>
      <c r="O354" s="254"/>
      <c r="P354" s="254"/>
      <c r="Q354" s="254"/>
      <c r="R354" s="254"/>
      <c r="S354" s="254"/>
      <c r="T354" s="255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6" t="s">
        <v>147</v>
      </c>
      <c r="AU354" s="256" t="s">
        <v>82</v>
      </c>
      <c r="AV354" s="14" t="s">
        <v>82</v>
      </c>
      <c r="AW354" s="14" t="s">
        <v>33</v>
      </c>
      <c r="AX354" s="14" t="s">
        <v>72</v>
      </c>
      <c r="AY354" s="256" t="s">
        <v>132</v>
      </c>
    </row>
    <row r="355" s="15" customFormat="1">
      <c r="A355" s="15"/>
      <c r="B355" s="257"/>
      <c r="C355" s="258"/>
      <c r="D355" s="232" t="s">
        <v>147</v>
      </c>
      <c r="E355" s="259" t="s">
        <v>19</v>
      </c>
      <c r="F355" s="260" t="s">
        <v>163</v>
      </c>
      <c r="G355" s="258"/>
      <c r="H355" s="261">
        <v>175.80000000000001</v>
      </c>
      <c r="I355" s="262"/>
      <c r="J355" s="258"/>
      <c r="K355" s="258"/>
      <c r="L355" s="263"/>
      <c r="M355" s="264"/>
      <c r="N355" s="265"/>
      <c r="O355" s="265"/>
      <c r="P355" s="265"/>
      <c r="Q355" s="265"/>
      <c r="R355" s="265"/>
      <c r="S355" s="265"/>
      <c r="T355" s="266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67" t="s">
        <v>147</v>
      </c>
      <c r="AU355" s="267" t="s">
        <v>82</v>
      </c>
      <c r="AV355" s="15" t="s">
        <v>138</v>
      </c>
      <c r="AW355" s="15" t="s">
        <v>33</v>
      </c>
      <c r="AX355" s="15" t="s">
        <v>80</v>
      </c>
      <c r="AY355" s="267" t="s">
        <v>132</v>
      </c>
    </row>
    <row r="356" s="2" customFormat="1" ht="16.5" customHeight="1">
      <c r="A356" s="39"/>
      <c r="B356" s="40"/>
      <c r="C356" s="219" t="s">
        <v>603</v>
      </c>
      <c r="D356" s="219" t="s">
        <v>134</v>
      </c>
      <c r="E356" s="220" t="s">
        <v>187</v>
      </c>
      <c r="F356" s="221" t="s">
        <v>188</v>
      </c>
      <c r="G356" s="222" t="s">
        <v>142</v>
      </c>
      <c r="H356" s="223">
        <v>175.80000000000001</v>
      </c>
      <c r="I356" s="224"/>
      <c r="J356" s="225">
        <f>ROUND(I356*H356,2)</f>
        <v>0</v>
      </c>
      <c r="K356" s="221" t="s">
        <v>143</v>
      </c>
      <c r="L356" s="45"/>
      <c r="M356" s="226" t="s">
        <v>19</v>
      </c>
      <c r="N356" s="227" t="s">
        <v>43</v>
      </c>
      <c r="O356" s="85"/>
      <c r="P356" s="228">
        <f>O356*H356</f>
        <v>0</v>
      </c>
      <c r="Q356" s="228">
        <v>0</v>
      </c>
      <c r="R356" s="228">
        <f>Q356*H356</f>
        <v>0</v>
      </c>
      <c r="S356" s="228">
        <v>0</v>
      </c>
      <c r="T356" s="229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0" t="s">
        <v>138</v>
      </c>
      <c r="AT356" s="230" t="s">
        <v>134</v>
      </c>
      <c r="AU356" s="230" t="s">
        <v>82</v>
      </c>
      <c r="AY356" s="18" t="s">
        <v>132</v>
      </c>
      <c r="BE356" s="231">
        <f>IF(N356="základní",J356,0)</f>
        <v>0</v>
      </c>
      <c r="BF356" s="231">
        <f>IF(N356="snížená",J356,0)</f>
        <v>0</v>
      </c>
      <c r="BG356" s="231">
        <f>IF(N356="zákl. přenesená",J356,0)</f>
        <v>0</v>
      </c>
      <c r="BH356" s="231">
        <f>IF(N356="sníž. přenesená",J356,0)</f>
        <v>0</v>
      </c>
      <c r="BI356" s="231">
        <f>IF(N356="nulová",J356,0)</f>
        <v>0</v>
      </c>
      <c r="BJ356" s="18" t="s">
        <v>80</v>
      </c>
      <c r="BK356" s="231">
        <f>ROUND(I356*H356,2)</f>
        <v>0</v>
      </c>
      <c r="BL356" s="18" t="s">
        <v>138</v>
      </c>
      <c r="BM356" s="230" t="s">
        <v>1507</v>
      </c>
    </row>
    <row r="357" s="2" customFormat="1">
      <c r="A357" s="39"/>
      <c r="B357" s="40"/>
      <c r="C357" s="41"/>
      <c r="D357" s="232" t="s">
        <v>145</v>
      </c>
      <c r="E357" s="41"/>
      <c r="F357" s="233" t="s">
        <v>190</v>
      </c>
      <c r="G357" s="41"/>
      <c r="H357" s="41"/>
      <c r="I357" s="137"/>
      <c r="J357" s="41"/>
      <c r="K357" s="41"/>
      <c r="L357" s="45"/>
      <c r="M357" s="234"/>
      <c r="N357" s="235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145</v>
      </c>
      <c r="AU357" s="18" t="s">
        <v>82</v>
      </c>
    </row>
    <row r="358" s="2" customFormat="1" ht="16.5" customHeight="1">
      <c r="A358" s="39"/>
      <c r="B358" s="40"/>
      <c r="C358" s="219" t="s">
        <v>606</v>
      </c>
      <c r="D358" s="219" t="s">
        <v>134</v>
      </c>
      <c r="E358" s="220" t="s">
        <v>932</v>
      </c>
      <c r="F358" s="221" t="s">
        <v>933</v>
      </c>
      <c r="G358" s="222" t="s">
        <v>142</v>
      </c>
      <c r="H358" s="223">
        <v>42.496000000000002</v>
      </c>
      <c r="I358" s="224"/>
      <c r="J358" s="225">
        <f>ROUND(I358*H358,2)</f>
        <v>0</v>
      </c>
      <c r="K358" s="221" t="s">
        <v>143</v>
      </c>
      <c r="L358" s="45"/>
      <c r="M358" s="226" t="s">
        <v>19</v>
      </c>
      <c r="N358" s="227" t="s">
        <v>43</v>
      </c>
      <c r="O358" s="85"/>
      <c r="P358" s="228">
        <f>O358*H358</f>
        <v>0</v>
      </c>
      <c r="Q358" s="228">
        <v>0</v>
      </c>
      <c r="R358" s="228">
        <f>Q358*H358</f>
        <v>0</v>
      </c>
      <c r="S358" s="228">
        <v>0</v>
      </c>
      <c r="T358" s="229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0" t="s">
        <v>138</v>
      </c>
      <c r="AT358" s="230" t="s">
        <v>134</v>
      </c>
      <c r="AU358" s="230" t="s">
        <v>82</v>
      </c>
      <c r="AY358" s="18" t="s">
        <v>132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8" t="s">
        <v>80</v>
      </c>
      <c r="BK358" s="231">
        <f>ROUND(I358*H358,2)</f>
        <v>0</v>
      </c>
      <c r="BL358" s="18" t="s">
        <v>138</v>
      </c>
      <c r="BM358" s="230" t="s">
        <v>1508</v>
      </c>
    </row>
    <row r="359" s="2" customFormat="1">
      <c r="A359" s="39"/>
      <c r="B359" s="40"/>
      <c r="C359" s="41"/>
      <c r="D359" s="232" t="s">
        <v>145</v>
      </c>
      <c r="E359" s="41"/>
      <c r="F359" s="233" t="s">
        <v>935</v>
      </c>
      <c r="G359" s="41"/>
      <c r="H359" s="41"/>
      <c r="I359" s="137"/>
      <c r="J359" s="41"/>
      <c r="K359" s="41"/>
      <c r="L359" s="45"/>
      <c r="M359" s="234"/>
      <c r="N359" s="235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145</v>
      </c>
      <c r="AU359" s="18" t="s">
        <v>82</v>
      </c>
    </row>
    <row r="360" s="14" customFormat="1">
      <c r="A360" s="14"/>
      <c r="B360" s="246"/>
      <c r="C360" s="247"/>
      <c r="D360" s="232" t="s">
        <v>147</v>
      </c>
      <c r="E360" s="248" t="s">
        <v>19</v>
      </c>
      <c r="F360" s="249" t="s">
        <v>1509</v>
      </c>
      <c r="G360" s="247"/>
      <c r="H360" s="250">
        <v>42.496000000000002</v>
      </c>
      <c r="I360" s="251"/>
      <c r="J360" s="247"/>
      <c r="K360" s="247"/>
      <c r="L360" s="252"/>
      <c r="M360" s="253"/>
      <c r="N360" s="254"/>
      <c r="O360" s="254"/>
      <c r="P360" s="254"/>
      <c r="Q360" s="254"/>
      <c r="R360" s="254"/>
      <c r="S360" s="254"/>
      <c r="T360" s="255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6" t="s">
        <v>147</v>
      </c>
      <c r="AU360" s="256" t="s">
        <v>82</v>
      </c>
      <c r="AV360" s="14" t="s">
        <v>82</v>
      </c>
      <c r="AW360" s="14" t="s">
        <v>33</v>
      </c>
      <c r="AX360" s="14" t="s">
        <v>80</v>
      </c>
      <c r="AY360" s="256" t="s">
        <v>132</v>
      </c>
    </row>
    <row r="361" s="2" customFormat="1" ht="16.5" customHeight="1">
      <c r="A361" s="39"/>
      <c r="B361" s="40"/>
      <c r="C361" s="268" t="s">
        <v>608</v>
      </c>
      <c r="D361" s="268" t="s">
        <v>207</v>
      </c>
      <c r="E361" s="269" t="s">
        <v>1510</v>
      </c>
      <c r="F361" s="270" t="s">
        <v>1511</v>
      </c>
      <c r="G361" s="271" t="s">
        <v>194</v>
      </c>
      <c r="H361" s="272">
        <v>87.290999999999997</v>
      </c>
      <c r="I361" s="273"/>
      <c r="J361" s="274">
        <f>ROUND(I361*H361,2)</f>
        <v>0</v>
      </c>
      <c r="K361" s="270" t="s">
        <v>19</v>
      </c>
      <c r="L361" s="275"/>
      <c r="M361" s="276" t="s">
        <v>19</v>
      </c>
      <c r="N361" s="277" t="s">
        <v>43</v>
      </c>
      <c r="O361" s="85"/>
      <c r="P361" s="228">
        <f>O361*H361</f>
        <v>0</v>
      </c>
      <c r="Q361" s="228">
        <v>0</v>
      </c>
      <c r="R361" s="228">
        <f>Q361*H361</f>
        <v>0</v>
      </c>
      <c r="S361" s="228">
        <v>0</v>
      </c>
      <c r="T361" s="229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0" t="s">
        <v>180</v>
      </c>
      <c r="AT361" s="230" t="s">
        <v>207</v>
      </c>
      <c r="AU361" s="230" t="s">
        <v>82</v>
      </c>
      <c r="AY361" s="18" t="s">
        <v>132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8" t="s">
        <v>80</v>
      </c>
      <c r="BK361" s="231">
        <f>ROUND(I361*H361,2)</f>
        <v>0</v>
      </c>
      <c r="BL361" s="18" t="s">
        <v>138</v>
      </c>
      <c r="BM361" s="230" t="s">
        <v>1512</v>
      </c>
    </row>
    <row r="362" s="2" customFormat="1">
      <c r="A362" s="39"/>
      <c r="B362" s="40"/>
      <c r="C362" s="41"/>
      <c r="D362" s="232" t="s">
        <v>145</v>
      </c>
      <c r="E362" s="41"/>
      <c r="F362" s="233" t="s">
        <v>1511</v>
      </c>
      <c r="G362" s="41"/>
      <c r="H362" s="41"/>
      <c r="I362" s="137"/>
      <c r="J362" s="41"/>
      <c r="K362" s="41"/>
      <c r="L362" s="45"/>
      <c r="M362" s="234"/>
      <c r="N362" s="235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145</v>
      </c>
      <c r="AU362" s="18" t="s">
        <v>82</v>
      </c>
    </row>
    <row r="363" s="14" customFormat="1">
      <c r="A363" s="14"/>
      <c r="B363" s="246"/>
      <c r="C363" s="247"/>
      <c r="D363" s="232" t="s">
        <v>147</v>
      </c>
      <c r="E363" s="248" t="s">
        <v>19</v>
      </c>
      <c r="F363" s="249" t="s">
        <v>1513</v>
      </c>
      <c r="G363" s="247"/>
      <c r="H363" s="250">
        <v>87.290999999999997</v>
      </c>
      <c r="I363" s="251"/>
      <c r="J363" s="247"/>
      <c r="K363" s="247"/>
      <c r="L363" s="252"/>
      <c r="M363" s="253"/>
      <c r="N363" s="254"/>
      <c r="O363" s="254"/>
      <c r="P363" s="254"/>
      <c r="Q363" s="254"/>
      <c r="R363" s="254"/>
      <c r="S363" s="254"/>
      <c r="T363" s="255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6" t="s">
        <v>147</v>
      </c>
      <c r="AU363" s="256" t="s">
        <v>82</v>
      </c>
      <c r="AV363" s="14" t="s">
        <v>82</v>
      </c>
      <c r="AW363" s="14" t="s">
        <v>33</v>
      </c>
      <c r="AX363" s="14" t="s">
        <v>80</v>
      </c>
      <c r="AY363" s="256" t="s">
        <v>132</v>
      </c>
    </row>
    <row r="364" s="2" customFormat="1" ht="16.5" customHeight="1">
      <c r="A364" s="39"/>
      <c r="B364" s="40"/>
      <c r="C364" s="219" t="s">
        <v>613</v>
      </c>
      <c r="D364" s="219" t="s">
        <v>134</v>
      </c>
      <c r="E364" s="220" t="s">
        <v>1448</v>
      </c>
      <c r="F364" s="221" t="s">
        <v>1449</v>
      </c>
      <c r="G364" s="222" t="s">
        <v>142</v>
      </c>
      <c r="H364" s="223">
        <v>12.800000000000001</v>
      </c>
      <c r="I364" s="224"/>
      <c r="J364" s="225">
        <f>ROUND(I364*H364,2)</f>
        <v>0</v>
      </c>
      <c r="K364" s="221" t="s">
        <v>143</v>
      </c>
      <c r="L364" s="45"/>
      <c r="M364" s="226" t="s">
        <v>19</v>
      </c>
      <c r="N364" s="227" t="s">
        <v>43</v>
      </c>
      <c r="O364" s="85"/>
      <c r="P364" s="228">
        <f>O364*H364</f>
        <v>0</v>
      </c>
      <c r="Q364" s="228">
        <v>0</v>
      </c>
      <c r="R364" s="228">
        <f>Q364*H364</f>
        <v>0</v>
      </c>
      <c r="S364" s="228">
        <v>0</v>
      </c>
      <c r="T364" s="229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0" t="s">
        <v>138</v>
      </c>
      <c r="AT364" s="230" t="s">
        <v>134</v>
      </c>
      <c r="AU364" s="230" t="s">
        <v>82</v>
      </c>
      <c r="AY364" s="18" t="s">
        <v>132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8" t="s">
        <v>80</v>
      </c>
      <c r="BK364" s="231">
        <f>ROUND(I364*H364,2)</f>
        <v>0</v>
      </c>
      <c r="BL364" s="18" t="s">
        <v>138</v>
      </c>
      <c r="BM364" s="230" t="s">
        <v>1514</v>
      </c>
    </row>
    <row r="365" s="2" customFormat="1">
      <c r="A365" s="39"/>
      <c r="B365" s="40"/>
      <c r="C365" s="41"/>
      <c r="D365" s="232" t="s">
        <v>145</v>
      </c>
      <c r="E365" s="41"/>
      <c r="F365" s="233" t="s">
        <v>1451</v>
      </c>
      <c r="G365" s="41"/>
      <c r="H365" s="41"/>
      <c r="I365" s="137"/>
      <c r="J365" s="41"/>
      <c r="K365" s="41"/>
      <c r="L365" s="45"/>
      <c r="M365" s="234"/>
      <c r="N365" s="235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145</v>
      </c>
      <c r="AU365" s="18" t="s">
        <v>82</v>
      </c>
    </row>
    <row r="366" s="14" customFormat="1">
      <c r="A366" s="14"/>
      <c r="B366" s="246"/>
      <c r="C366" s="247"/>
      <c r="D366" s="232" t="s">
        <v>147</v>
      </c>
      <c r="E366" s="248" t="s">
        <v>19</v>
      </c>
      <c r="F366" s="249" t="s">
        <v>1515</v>
      </c>
      <c r="G366" s="247"/>
      <c r="H366" s="250">
        <v>12.800000000000001</v>
      </c>
      <c r="I366" s="251"/>
      <c r="J366" s="247"/>
      <c r="K366" s="247"/>
      <c r="L366" s="252"/>
      <c r="M366" s="253"/>
      <c r="N366" s="254"/>
      <c r="O366" s="254"/>
      <c r="P366" s="254"/>
      <c r="Q366" s="254"/>
      <c r="R366" s="254"/>
      <c r="S366" s="254"/>
      <c r="T366" s="255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6" t="s">
        <v>147</v>
      </c>
      <c r="AU366" s="256" t="s">
        <v>82</v>
      </c>
      <c r="AV366" s="14" t="s">
        <v>82</v>
      </c>
      <c r="AW366" s="14" t="s">
        <v>33</v>
      </c>
      <c r="AX366" s="14" t="s">
        <v>80</v>
      </c>
      <c r="AY366" s="256" t="s">
        <v>132</v>
      </c>
    </row>
    <row r="367" s="2" customFormat="1" ht="16.5" customHeight="1">
      <c r="A367" s="39"/>
      <c r="B367" s="40"/>
      <c r="C367" s="219" t="s">
        <v>617</v>
      </c>
      <c r="D367" s="219" t="s">
        <v>134</v>
      </c>
      <c r="E367" s="220" t="s">
        <v>199</v>
      </c>
      <c r="F367" s="221" t="s">
        <v>200</v>
      </c>
      <c r="G367" s="222" t="s">
        <v>201</v>
      </c>
      <c r="H367" s="223">
        <v>81</v>
      </c>
      <c r="I367" s="224"/>
      <c r="J367" s="225">
        <f>ROUND(I367*H367,2)</f>
        <v>0</v>
      </c>
      <c r="K367" s="221" t="s">
        <v>143</v>
      </c>
      <c r="L367" s="45"/>
      <c r="M367" s="226" t="s">
        <v>19</v>
      </c>
      <c r="N367" s="227" t="s">
        <v>43</v>
      </c>
      <c r="O367" s="85"/>
      <c r="P367" s="228">
        <f>O367*H367</f>
        <v>0</v>
      </c>
      <c r="Q367" s="228">
        <v>0</v>
      </c>
      <c r="R367" s="228">
        <f>Q367*H367</f>
        <v>0</v>
      </c>
      <c r="S367" s="228">
        <v>0</v>
      </c>
      <c r="T367" s="22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0" t="s">
        <v>138</v>
      </c>
      <c r="AT367" s="230" t="s">
        <v>134</v>
      </c>
      <c r="AU367" s="230" t="s">
        <v>82</v>
      </c>
      <c r="AY367" s="18" t="s">
        <v>132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18" t="s">
        <v>80</v>
      </c>
      <c r="BK367" s="231">
        <f>ROUND(I367*H367,2)</f>
        <v>0</v>
      </c>
      <c r="BL367" s="18" t="s">
        <v>138</v>
      </c>
      <c r="BM367" s="230" t="s">
        <v>1516</v>
      </c>
    </row>
    <row r="368" s="2" customFormat="1">
      <c r="A368" s="39"/>
      <c r="B368" s="40"/>
      <c r="C368" s="41"/>
      <c r="D368" s="232" t="s">
        <v>145</v>
      </c>
      <c r="E368" s="41"/>
      <c r="F368" s="233" t="s">
        <v>203</v>
      </c>
      <c r="G368" s="41"/>
      <c r="H368" s="41"/>
      <c r="I368" s="137"/>
      <c r="J368" s="41"/>
      <c r="K368" s="41"/>
      <c r="L368" s="45"/>
      <c r="M368" s="234"/>
      <c r="N368" s="235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145</v>
      </c>
      <c r="AU368" s="18" t="s">
        <v>82</v>
      </c>
    </row>
    <row r="369" s="14" customFormat="1">
      <c r="A369" s="14"/>
      <c r="B369" s="246"/>
      <c r="C369" s="247"/>
      <c r="D369" s="232" t="s">
        <v>147</v>
      </c>
      <c r="E369" s="248" t="s">
        <v>19</v>
      </c>
      <c r="F369" s="249" t="s">
        <v>1517</v>
      </c>
      <c r="G369" s="247"/>
      <c r="H369" s="250">
        <v>81</v>
      </c>
      <c r="I369" s="251"/>
      <c r="J369" s="247"/>
      <c r="K369" s="247"/>
      <c r="L369" s="252"/>
      <c r="M369" s="253"/>
      <c r="N369" s="254"/>
      <c r="O369" s="254"/>
      <c r="P369" s="254"/>
      <c r="Q369" s="254"/>
      <c r="R369" s="254"/>
      <c r="S369" s="254"/>
      <c r="T369" s="255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6" t="s">
        <v>147</v>
      </c>
      <c r="AU369" s="256" t="s">
        <v>82</v>
      </c>
      <c r="AV369" s="14" t="s">
        <v>82</v>
      </c>
      <c r="AW369" s="14" t="s">
        <v>33</v>
      </c>
      <c r="AX369" s="14" t="s">
        <v>80</v>
      </c>
      <c r="AY369" s="256" t="s">
        <v>132</v>
      </c>
    </row>
    <row r="370" s="2" customFormat="1" ht="16.5" customHeight="1">
      <c r="A370" s="39"/>
      <c r="B370" s="40"/>
      <c r="C370" s="219" t="s">
        <v>622</v>
      </c>
      <c r="D370" s="219" t="s">
        <v>134</v>
      </c>
      <c r="E370" s="220" t="s">
        <v>213</v>
      </c>
      <c r="F370" s="221" t="s">
        <v>214</v>
      </c>
      <c r="G370" s="222" t="s">
        <v>201</v>
      </c>
      <c r="H370" s="223">
        <v>81</v>
      </c>
      <c r="I370" s="224"/>
      <c r="J370" s="225">
        <f>ROUND(I370*H370,2)</f>
        <v>0</v>
      </c>
      <c r="K370" s="221" t="s">
        <v>19</v>
      </c>
      <c r="L370" s="45"/>
      <c r="M370" s="226" t="s">
        <v>19</v>
      </c>
      <c r="N370" s="227" t="s">
        <v>43</v>
      </c>
      <c r="O370" s="85"/>
      <c r="P370" s="228">
        <f>O370*H370</f>
        <v>0</v>
      </c>
      <c r="Q370" s="228">
        <v>0</v>
      </c>
      <c r="R370" s="228">
        <f>Q370*H370</f>
        <v>0</v>
      </c>
      <c r="S370" s="228">
        <v>0</v>
      </c>
      <c r="T370" s="22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0" t="s">
        <v>138</v>
      </c>
      <c r="AT370" s="230" t="s">
        <v>134</v>
      </c>
      <c r="AU370" s="230" t="s">
        <v>82</v>
      </c>
      <c r="AY370" s="18" t="s">
        <v>132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18" t="s">
        <v>80</v>
      </c>
      <c r="BK370" s="231">
        <f>ROUND(I370*H370,2)</f>
        <v>0</v>
      </c>
      <c r="BL370" s="18" t="s">
        <v>138</v>
      </c>
      <c r="BM370" s="230" t="s">
        <v>1518</v>
      </c>
    </row>
    <row r="371" s="2" customFormat="1">
      <c r="A371" s="39"/>
      <c r="B371" s="40"/>
      <c r="C371" s="41"/>
      <c r="D371" s="232" t="s">
        <v>145</v>
      </c>
      <c r="E371" s="41"/>
      <c r="F371" s="233" t="s">
        <v>216</v>
      </c>
      <c r="G371" s="41"/>
      <c r="H371" s="41"/>
      <c r="I371" s="137"/>
      <c r="J371" s="41"/>
      <c r="K371" s="41"/>
      <c r="L371" s="45"/>
      <c r="M371" s="234"/>
      <c r="N371" s="235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145</v>
      </c>
      <c r="AU371" s="18" t="s">
        <v>82</v>
      </c>
    </row>
    <row r="372" s="2" customFormat="1" ht="16.5" customHeight="1">
      <c r="A372" s="39"/>
      <c r="B372" s="40"/>
      <c r="C372" s="219" t="s">
        <v>627</v>
      </c>
      <c r="D372" s="219" t="s">
        <v>134</v>
      </c>
      <c r="E372" s="220" t="s">
        <v>1519</v>
      </c>
      <c r="F372" s="221" t="s">
        <v>1520</v>
      </c>
      <c r="G372" s="222" t="s">
        <v>352</v>
      </c>
      <c r="H372" s="223">
        <v>128</v>
      </c>
      <c r="I372" s="224"/>
      <c r="J372" s="225">
        <f>ROUND(I372*H372,2)</f>
        <v>0</v>
      </c>
      <c r="K372" s="221" t="s">
        <v>143</v>
      </c>
      <c r="L372" s="45"/>
      <c r="M372" s="226" t="s">
        <v>19</v>
      </c>
      <c r="N372" s="227" t="s">
        <v>43</v>
      </c>
      <c r="O372" s="85"/>
      <c r="P372" s="228">
        <f>O372*H372</f>
        <v>0</v>
      </c>
      <c r="Q372" s="228">
        <v>0</v>
      </c>
      <c r="R372" s="228">
        <f>Q372*H372</f>
        <v>0</v>
      </c>
      <c r="S372" s="228">
        <v>0</v>
      </c>
      <c r="T372" s="229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0" t="s">
        <v>138</v>
      </c>
      <c r="AT372" s="230" t="s">
        <v>134</v>
      </c>
      <c r="AU372" s="230" t="s">
        <v>82</v>
      </c>
      <c r="AY372" s="18" t="s">
        <v>132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8" t="s">
        <v>80</v>
      </c>
      <c r="BK372" s="231">
        <f>ROUND(I372*H372,2)</f>
        <v>0</v>
      </c>
      <c r="BL372" s="18" t="s">
        <v>138</v>
      </c>
      <c r="BM372" s="230" t="s">
        <v>1521</v>
      </c>
    </row>
    <row r="373" s="2" customFormat="1">
      <c r="A373" s="39"/>
      <c r="B373" s="40"/>
      <c r="C373" s="41"/>
      <c r="D373" s="232" t="s">
        <v>145</v>
      </c>
      <c r="E373" s="41"/>
      <c r="F373" s="233" t="s">
        <v>1522</v>
      </c>
      <c r="G373" s="41"/>
      <c r="H373" s="41"/>
      <c r="I373" s="137"/>
      <c r="J373" s="41"/>
      <c r="K373" s="41"/>
      <c r="L373" s="45"/>
      <c r="M373" s="234"/>
      <c r="N373" s="235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145</v>
      </c>
      <c r="AU373" s="18" t="s">
        <v>82</v>
      </c>
    </row>
    <row r="374" s="2" customFormat="1" ht="16.5" customHeight="1">
      <c r="A374" s="39"/>
      <c r="B374" s="40"/>
      <c r="C374" s="268" t="s">
        <v>632</v>
      </c>
      <c r="D374" s="268" t="s">
        <v>207</v>
      </c>
      <c r="E374" s="269" t="s">
        <v>1523</v>
      </c>
      <c r="F374" s="270" t="s">
        <v>1524</v>
      </c>
      <c r="G374" s="271" t="s">
        <v>352</v>
      </c>
      <c r="H374" s="272">
        <v>129.91999999999999</v>
      </c>
      <c r="I374" s="273"/>
      <c r="J374" s="274">
        <f>ROUND(I374*H374,2)</f>
        <v>0</v>
      </c>
      <c r="K374" s="270" t="s">
        <v>19</v>
      </c>
      <c r="L374" s="275"/>
      <c r="M374" s="276" t="s">
        <v>19</v>
      </c>
      <c r="N374" s="277" t="s">
        <v>43</v>
      </c>
      <c r="O374" s="85"/>
      <c r="P374" s="228">
        <f>O374*H374</f>
        <v>0</v>
      </c>
      <c r="Q374" s="228">
        <v>0.00027999999999999998</v>
      </c>
      <c r="R374" s="228">
        <f>Q374*H374</f>
        <v>0.036377599999999996</v>
      </c>
      <c r="S374" s="228">
        <v>0</v>
      </c>
      <c r="T374" s="229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0" t="s">
        <v>180</v>
      </c>
      <c r="AT374" s="230" t="s">
        <v>207</v>
      </c>
      <c r="AU374" s="230" t="s">
        <v>82</v>
      </c>
      <c r="AY374" s="18" t="s">
        <v>132</v>
      </c>
      <c r="BE374" s="231">
        <f>IF(N374="základní",J374,0)</f>
        <v>0</v>
      </c>
      <c r="BF374" s="231">
        <f>IF(N374="snížená",J374,0)</f>
        <v>0</v>
      </c>
      <c r="BG374" s="231">
        <f>IF(N374="zákl. přenesená",J374,0)</f>
        <v>0</v>
      </c>
      <c r="BH374" s="231">
        <f>IF(N374="sníž. přenesená",J374,0)</f>
        <v>0</v>
      </c>
      <c r="BI374" s="231">
        <f>IF(N374="nulová",J374,0)</f>
        <v>0</v>
      </c>
      <c r="BJ374" s="18" t="s">
        <v>80</v>
      </c>
      <c r="BK374" s="231">
        <f>ROUND(I374*H374,2)</f>
        <v>0</v>
      </c>
      <c r="BL374" s="18" t="s">
        <v>138</v>
      </c>
      <c r="BM374" s="230" t="s">
        <v>1525</v>
      </c>
    </row>
    <row r="375" s="2" customFormat="1">
      <c r="A375" s="39"/>
      <c r="B375" s="40"/>
      <c r="C375" s="41"/>
      <c r="D375" s="232" t="s">
        <v>145</v>
      </c>
      <c r="E375" s="41"/>
      <c r="F375" s="233" t="s">
        <v>1524</v>
      </c>
      <c r="G375" s="41"/>
      <c r="H375" s="41"/>
      <c r="I375" s="137"/>
      <c r="J375" s="41"/>
      <c r="K375" s="41"/>
      <c r="L375" s="45"/>
      <c r="M375" s="234"/>
      <c r="N375" s="235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145</v>
      </c>
      <c r="AU375" s="18" t="s">
        <v>82</v>
      </c>
    </row>
    <row r="376" s="14" customFormat="1">
      <c r="A376" s="14"/>
      <c r="B376" s="246"/>
      <c r="C376" s="247"/>
      <c r="D376" s="232" t="s">
        <v>147</v>
      </c>
      <c r="E376" s="248" t="s">
        <v>19</v>
      </c>
      <c r="F376" s="249" t="s">
        <v>1526</v>
      </c>
      <c r="G376" s="247"/>
      <c r="H376" s="250">
        <v>129.91999999999999</v>
      </c>
      <c r="I376" s="251"/>
      <c r="J376" s="247"/>
      <c r="K376" s="247"/>
      <c r="L376" s="252"/>
      <c r="M376" s="253"/>
      <c r="N376" s="254"/>
      <c r="O376" s="254"/>
      <c r="P376" s="254"/>
      <c r="Q376" s="254"/>
      <c r="R376" s="254"/>
      <c r="S376" s="254"/>
      <c r="T376" s="255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6" t="s">
        <v>147</v>
      </c>
      <c r="AU376" s="256" t="s">
        <v>82</v>
      </c>
      <c r="AV376" s="14" t="s">
        <v>82</v>
      </c>
      <c r="AW376" s="14" t="s">
        <v>33</v>
      </c>
      <c r="AX376" s="14" t="s">
        <v>80</v>
      </c>
      <c r="AY376" s="256" t="s">
        <v>132</v>
      </c>
    </row>
    <row r="377" s="2" customFormat="1" ht="16.5" customHeight="1">
      <c r="A377" s="39"/>
      <c r="B377" s="40"/>
      <c r="C377" s="219" t="s">
        <v>636</v>
      </c>
      <c r="D377" s="219" t="s">
        <v>134</v>
      </c>
      <c r="E377" s="220" t="s">
        <v>1527</v>
      </c>
      <c r="F377" s="221" t="s">
        <v>1528</v>
      </c>
      <c r="G377" s="222" t="s">
        <v>319</v>
      </c>
      <c r="H377" s="223">
        <v>1</v>
      </c>
      <c r="I377" s="224"/>
      <c r="J377" s="225">
        <f>ROUND(I377*H377,2)</f>
        <v>0</v>
      </c>
      <c r="K377" s="221" t="s">
        <v>19</v>
      </c>
      <c r="L377" s="45"/>
      <c r="M377" s="226" t="s">
        <v>19</v>
      </c>
      <c r="N377" s="227" t="s">
        <v>43</v>
      </c>
      <c r="O377" s="85"/>
      <c r="P377" s="228">
        <f>O377*H377</f>
        <v>0</v>
      </c>
      <c r="Q377" s="228">
        <v>0.00024000000000000001</v>
      </c>
      <c r="R377" s="228">
        <f>Q377*H377</f>
        <v>0.00024000000000000001</v>
      </c>
      <c r="S377" s="228">
        <v>0</v>
      </c>
      <c r="T377" s="229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0" t="s">
        <v>138</v>
      </c>
      <c r="AT377" s="230" t="s">
        <v>134</v>
      </c>
      <c r="AU377" s="230" t="s">
        <v>82</v>
      </c>
      <c r="AY377" s="18" t="s">
        <v>132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18" t="s">
        <v>80</v>
      </c>
      <c r="BK377" s="231">
        <f>ROUND(I377*H377,2)</f>
        <v>0</v>
      </c>
      <c r="BL377" s="18" t="s">
        <v>138</v>
      </c>
      <c r="BM377" s="230" t="s">
        <v>1529</v>
      </c>
    </row>
    <row r="378" s="2" customFormat="1">
      <c r="A378" s="39"/>
      <c r="B378" s="40"/>
      <c r="C378" s="41"/>
      <c r="D378" s="232" t="s">
        <v>145</v>
      </c>
      <c r="E378" s="41"/>
      <c r="F378" s="233" t="s">
        <v>1528</v>
      </c>
      <c r="G378" s="41"/>
      <c r="H378" s="41"/>
      <c r="I378" s="137"/>
      <c r="J378" s="41"/>
      <c r="K378" s="41"/>
      <c r="L378" s="45"/>
      <c r="M378" s="234"/>
      <c r="N378" s="235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145</v>
      </c>
      <c r="AU378" s="18" t="s">
        <v>82</v>
      </c>
    </row>
    <row r="379" s="2" customFormat="1" ht="16.5" customHeight="1">
      <c r="A379" s="39"/>
      <c r="B379" s="40"/>
      <c r="C379" s="219" t="s">
        <v>217</v>
      </c>
      <c r="D379" s="219" t="s">
        <v>134</v>
      </c>
      <c r="E379" s="220" t="s">
        <v>1530</v>
      </c>
      <c r="F379" s="221" t="s">
        <v>1531</v>
      </c>
      <c r="G379" s="222" t="s">
        <v>352</v>
      </c>
      <c r="H379" s="223">
        <v>128</v>
      </c>
      <c r="I379" s="224"/>
      <c r="J379" s="225">
        <f>ROUND(I379*H379,2)</f>
        <v>0</v>
      </c>
      <c r="K379" s="221" t="s">
        <v>143</v>
      </c>
      <c r="L379" s="45"/>
      <c r="M379" s="226" t="s">
        <v>19</v>
      </c>
      <c r="N379" s="227" t="s">
        <v>43</v>
      </c>
      <c r="O379" s="85"/>
      <c r="P379" s="228">
        <f>O379*H379</f>
        <v>0</v>
      </c>
      <c r="Q379" s="228">
        <v>0</v>
      </c>
      <c r="R379" s="228">
        <f>Q379*H379</f>
        <v>0</v>
      </c>
      <c r="S379" s="228">
        <v>0</v>
      </c>
      <c r="T379" s="229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0" t="s">
        <v>138</v>
      </c>
      <c r="AT379" s="230" t="s">
        <v>134</v>
      </c>
      <c r="AU379" s="230" t="s">
        <v>82</v>
      </c>
      <c r="AY379" s="18" t="s">
        <v>132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8" t="s">
        <v>80</v>
      </c>
      <c r="BK379" s="231">
        <f>ROUND(I379*H379,2)</f>
        <v>0</v>
      </c>
      <c r="BL379" s="18" t="s">
        <v>138</v>
      </c>
      <c r="BM379" s="230" t="s">
        <v>1532</v>
      </c>
    </row>
    <row r="380" s="2" customFormat="1">
      <c r="A380" s="39"/>
      <c r="B380" s="40"/>
      <c r="C380" s="41"/>
      <c r="D380" s="232" t="s">
        <v>145</v>
      </c>
      <c r="E380" s="41"/>
      <c r="F380" s="233" t="s">
        <v>1533</v>
      </c>
      <c r="G380" s="41"/>
      <c r="H380" s="41"/>
      <c r="I380" s="137"/>
      <c r="J380" s="41"/>
      <c r="K380" s="41"/>
      <c r="L380" s="45"/>
      <c r="M380" s="234"/>
      <c r="N380" s="235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145</v>
      </c>
      <c r="AU380" s="18" t="s">
        <v>82</v>
      </c>
    </row>
    <row r="381" s="2" customFormat="1" ht="16.5" customHeight="1">
      <c r="A381" s="39"/>
      <c r="B381" s="40"/>
      <c r="C381" s="219" t="s">
        <v>431</v>
      </c>
      <c r="D381" s="219" t="s">
        <v>134</v>
      </c>
      <c r="E381" s="220" t="s">
        <v>1534</v>
      </c>
      <c r="F381" s="221" t="s">
        <v>1535</v>
      </c>
      <c r="G381" s="222" t="s">
        <v>352</v>
      </c>
      <c r="H381" s="223">
        <v>128</v>
      </c>
      <c r="I381" s="224"/>
      <c r="J381" s="225">
        <f>ROUND(I381*H381,2)</f>
        <v>0</v>
      </c>
      <c r="K381" s="221" t="s">
        <v>143</v>
      </c>
      <c r="L381" s="45"/>
      <c r="M381" s="226" t="s">
        <v>19</v>
      </c>
      <c r="N381" s="227" t="s">
        <v>43</v>
      </c>
      <c r="O381" s="85"/>
      <c r="P381" s="228">
        <f>O381*H381</f>
        <v>0</v>
      </c>
      <c r="Q381" s="228">
        <v>0</v>
      </c>
      <c r="R381" s="228">
        <f>Q381*H381</f>
        <v>0</v>
      </c>
      <c r="S381" s="228">
        <v>0</v>
      </c>
      <c r="T381" s="229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0" t="s">
        <v>138</v>
      </c>
      <c r="AT381" s="230" t="s">
        <v>134</v>
      </c>
      <c r="AU381" s="230" t="s">
        <v>82</v>
      </c>
      <c r="AY381" s="18" t="s">
        <v>132</v>
      </c>
      <c r="BE381" s="231">
        <f>IF(N381="základní",J381,0)</f>
        <v>0</v>
      </c>
      <c r="BF381" s="231">
        <f>IF(N381="snížená",J381,0)</f>
        <v>0</v>
      </c>
      <c r="BG381" s="231">
        <f>IF(N381="zákl. přenesená",J381,0)</f>
        <v>0</v>
      </c>
      <c r="BH381" s="231">
        <f>IF(N381="sníž. přenesená",J381,0)</f>
        <v>0</v>
      </c>
      <c r="BI381" s="231">
        <f>IF(N381="nulová",J381,0)</f>
        <v>0</v>
      </c>
      <c r="BJ381" s="18" t="s">
        <v>80</v>
      </c>
      <c r="BK381" s="231">
        <f>ROUND(I381*H381,2)</f>
        <v>0</v>
      </c>
      <c r="BL381" s="18" t="s">
        <v>138</v>
      </c>
      <c r="BM381" s="230" t="s">
        <v>1536</v>
      </c>
    </row>
    <row r="382" s="2" customFormat="1">
      <c r="A382" s="39"/>
      <c r="B382" s="40"/>
      <c r="C382" s="41"/>
      <c r="D382" s="232" t="s">
        <v>145</v>
      </c>
      <c r="E382" s="41"/>
      <c r="F382" s="233" t="s">
        <v>1535</v>
      </c>
      <c r="G382" s="41"/>
      <c r="H382" s="41"/>
      <c r="I382" s="137"/>
      <c r="J382" s="41"/>
      <c r="K382" s="41"/>
      <c r="L382" s="45"/>
      <c r="M382" s="234"/>
      <c r="N382" s="235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145</v>
      </c>
      <c r="AU382" s="18" t="s">
        <v>82</v>
      </c>
    </row>
    <row r="383" s="2" customFormat="1" ht="16.5" customHeight="1">
      <c r="A383" s="39"/>
      <c r="B383" s="40"/>
      <c r="C383" s="219" t="s">
        <v>650</v>
      </c>
      <c r="D383" s="219" t="s">
        <v>134</v>
      </c>
      <c r="E383" s="220" t="s">
        <v>1537</v>
      </c>
      <c r="F383" s="221" t="s">
        <v>1538</v>
      </c>
      <c r="G383" s="222" t="s">
        <v>352</v>
      </c>
      <c r="H383" s="223">
        <v>128</v>
      </c>
      <c r="I383" s="224"/>
      <c r="J383" s="225">
        <f>ROUND(I383*H383,2)</f>
        <v>0</v>
      </c>
      <c r="K383" s="221" t="s">
        <v>143</v>
      </c>
      <c r="L383" s="45"/>
      <c r="M383" s="226" t="s">
        <v>19</v>
      </c>
      <c r="N383" s="227" t="s">
        <v>43</v>
      </c>
      <c r="O383" s="85"/>
      <c r="P383" s="228">
        <f>O383*H383</f>
        <v>0</v>
      </c>
      <c r="Q383" s="228">
        <v>0.00019000000000000001</v>
      </c>
      <c r="R383" s="228">
        <f>Q383*H383</f>
        <v>0.024320000000000001</v>
      </c>
      <c r="S383" s="228">
        <v>0</v>
      </c>
      <c r="T383" s="229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0" t="s">
        <v>138</v>
      </c>
      <c r="AT383" s="230" t="s">
        <v>134</v>
      </c>
      <c r="AU383" s="230" t="s">
        <v>82</v>
      </c>
      <c r="AY383" s="18" t="s">
        <v>132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18" t="s">
        <v>80</v>
      </c>
      <c r="BK383" s="231">
        <f>ROUND(I383*H383,2)</f>
        <v>0</v>
      </c>
      <c r="BL383" s="18" t="s">
        <v>138</v>
      </c>
      <c r="BM383" s="230" t="s">
        <v>1539</v>
      </c>
    </row>
    <row r="384" s="2" customFormat="1">
      <c r="A384" s="39"/>
      <c r="B384" s="40"/>
      <c r="C384" s="41"/>
      <c r="D384" s="232" t="s">
        <v>145</v>
      </c>
      <c r="E384" s="41"/>
      <c r="F384" s="233" t="s">
        <v>1540</v>
      </c>
      <c r="G384" s="41"/>
      <c r="H384" s="41"/>
      <c r="I384" s="137"/>
      <c r="J384" s="41"/>
      <c r="K384" s="41"/>
      <c r="L384" s="45"/>
      <c r="M384" s="234"/>
      <c r="N384" s="235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145</v>
      </c>
      <c r="AU384" s="18" t="s">
        <v>82</v>
      </c>
    </row>
    <row r="385" s="2" customFormat="1" ht="16.5" customHeight="1">
      <c r="A385" s="39"/>
      <c r="B385" s="40"/>
      <c r="C385" s="219" t="s">
        <v>654</v>
      </c>
      <c r="D385" s="219" t="s">
        <v>134</v>
      </c>
      <c r="E385" s="220" t="s">
        <v>1541</v>
      </c>
      <c r="F385" s="221" t="s">
        <v>1542</v>
      </c>
      <c r="G385" s="222" t="s">
        <v>352</v>
      </c>
      <c r="H385" s="223">
        <v>128</v>
      </c>
      <c r="I385" s="224"/>
      <c r="J385" s="225">
        <f>ROUND(I385*H385,2)</f>
        <v>0</v>
      </c>
      <c r="K385" s="221" t="s">
        <v>143</v>
      </c>
      <c r="L385" s="45"/>
      <c r="M385" s="226" t="s">
        <v>19</v>
      </c>
      <c r="N385" s="227" t="s">
        <v>43</v>
      </c>
      <c r="O385" s="85"/>
      <c r="P385" s="228">
        <f>O385*H385</f>
        <v>0</v>
      </c>
      <c r="Q385" s="228">
        <v>9.0000000000000006E-05</v>
      </c>
      <c r="R385" s="228">
        <f>Q385*H385</f>
        <v>0.011520000000000001</v>
      </c>
      <c r="S385" s="228">
        <v>0</v>
      </c>
      <c r="T385" s="229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0" t="s">
        <v>138</v>
      </c>
      <c r="AT385" s="230" t="s">
        <v>134</v>
      </c>
      <c r="AU385" s="230" t="s">
        <v>82</v>
      </c>
      <c r="AY385" s="18" t="s">
        <v>132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8" t="s">
        <v>80</v>
      </c>
      <c r="BK385" s="231">
        <f>ROUND(I385*H385,2)</f>
        <v>0</v>
      </c>
      <c r="BL385" s="18" t="s">
        <v>138</v>
      </c>
      <c r="BM385" s="230" t="s">
        <v>1543</v>
      </c>
    </row>
    <row r="386" s="2" customFormat="1">
      <c r="A386" s="39"/>
      <c r="B386" s="40"/>
      <c r="C386" s="41"/>
      <c r="D386" s="232" t="s">
        <v>145</v>
      </c>
      <c r="E386" s="41"/>
      <c r="F386" s="233" t="s">
        <v>1544</v>
      </c>
      <c r="G386" s="41"/>
      <c r="H386" s="41"/>
      <c r="I386" s="137"/>
      <c r="J386" s="41"/>
      <c r="K386" s="41"/>
      <c r="L386" s="45"/>
      <c r="M386" s="234"/>
      <c r="N386" s="235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145</v>
      </c>
      <c r="AU386" s="18" t="s">
        <v>82</v>
      </c>
    </row>
    <row r="387" s="2" customFormat="1" ht="16.5" customHeight="1">
      <c r="A387" s="39"/>
      <c r="B387" s="40"/>
      <c r="C387" s="219" t="s">
        <v>458</v>
      </c>
      <c r="D387" s="219" t="s">
        <v>134</v>
      </c>
      <c r="E387" s="220" t="s">
        <v>1029</v>
      </c>
      <c r="F387" s="221" t="s">
        <v>1030</v>
      </c>
      <c r="G387" s="222" t="s">
        <v>194</v>
      </c>
      <c r="H387" s="223">
        <v>0.39500000000000002</v>
      </c>
      <c r="I387" s="224"/>
      <c r="J387" s="225">
        <f>ROUND(I387*H387,2)</f>
        <v>0</v>
      </c>
      <c r="K387" s="221" t="s">
        <v>143</v>
      </c>
      <c r="L387" s="45"/>
      <c r="M387" s="226" t="s">
        <v>19</v>
      </c>
      <c r="N387" s="227" t="s">
        <v>43</v>
      </c>
      <c r="O387" s="85"/>
      <c r="P387" s="228">
        <f>O387*H387</f>
        <v>0</v>
      </c>
      <c r="Q387" s="228">
        <v>0</v>
      </c>
      <c r="R387" s="228">
        <f>Q387*H387</f>
        <v>0</v>
      </c>
      <c r="S387" s="228">
        <v>0</v>
      </c>
      <c r="T387" s="229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0" t="s">
        <v>138</v>
      </c>
      <c r="AT387" s="230" t="s">
        <v>134</v>
      </c>
      <c r="AU387" s="230" t="s">
        <v>82</v>
      </c>
      <c r="AY387" s="18" t="s">
        <v>132</v>
      </c>
      <c r="BE387" s="231">
        <f>IF(N387="základní",J387,0)</f>
        <v>0</v>
      </c>
      <c r="BF387" s="231">
        <f>IF(N387="snížená",J387,0)</f>
        <v>0</v>
      </c>
      <c r="BG387" s="231">
        <f>IF(N387="zákl. přenesená",J387,0)</f>
        <v>0</v>
      </c>
      <c r="BH387" s="231">
        <f>IF(N387="sníž. přenesená",J387,0)</f>
        <v>0</v>
      </c>
      <c r="BI387" s="231">
        <f>IF(N387="nulová",J387,0)</f>
        <v>0</v>
      </c>
      <c r="BJ387" s="18" t="s">
        <v>80</v>
      </c>
      <c r="BK387" s="231">
        <f>ROUND(I387*H387,2)</f>
        <v>0</v>
      </c>
      <c r="BL387" s="18" t="s">
        <v>138</v>
      </c>
      <c r="BM387" s="230" t="s">
        <v>1545</v>
      </c>
    </row>
    <row r="388" s="2" customFormat="1">
      <c r="A388" s="39"/>
      <c r="B388" s="40"/>
      <c r="C388" s="41"/>
      <c r="D388" s="232" t="s">
        <v>145</v>
      </c>
      <c r="E388" s="41"/>
      <c r="F388" s="233" t="s">
        <v>1032</v>
      </c>
      <c r="G388" s="41"/>
      <c r="H388" s="41"/>
      <c r="I388" s="137"/>
      <c r="J388" s="41"/>
      <c r="K388" s="41"/>
      <c r="L388" s="45"/>
      <c r="M388" s="279"/>
      <c r="N388" s="280"/>
      <c r="O388" s="281"/>
      <c r="P388" s="281"/>
      <c r="Q388" s="281"/>
      <c r="R388" s="281"/>
      <c r="S388" s="281"/>
      <c r="T388" s="282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145</v>
      </c>
      <c r="AU388" s="18" t="s">
        <v>82</v>
      </c>
    </row>
    <row r="389" s="2" customFormat="1" ht="6.96" customHeight="1">
      <c r="A389" s="39"/>
      <c r="B389" s="60"/>
      <c r="C389" s="61"/>
      <c r="D389" s="61"/>
      <c r="E389" s="61"/>
      <c r="F389" s="61"/>
      <c r="G389" s="61"/>
      <c r="H389" s="61"/>
      <c r="I389" s="167"/>
      <c r="J389" s="61"/>
      <c r="K389" s="61"/>
      <c r="L389" s="45"/>
      <c r="M389" s="39"/>
      <c r="O389" s="39"/>
      <c r="P389" s="39"/>
      <c r="Q389" s="39"/>
      <c r="R389" s="39"/>
      <c r="S389" s="39"/>
      <c r="T389" s="39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</row>
  </sheetData>
  <sheetProtection sheet="1" autoFilter="0" formatColumns="0" formatRows="0" objects="1" scenarios="1" spinCount="100000" saltValue="qn4PDBNRBD/MzooWKAjQigtCXH1iTnh3BISEqNJDjcjfM+hhMDQ3KQQFROfMWM4gcZPrb7OiYvCvBlguPUtnyw==" hashValue="reEF+3KZkguzuOYCXBA7kO9VCdAQJOQ51GlE/H08EKlI0PjZ1IVOFe6YG65TAr9Hs+u2H8nkxRAGrpU8qoEw5g==" algorithmName="SHA-512" password="CC35"/>
  <autoFilter ref="C88:K388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29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82</v>
      </c>
    </row>
    <row r="4" s="1" customFormat="1" ht="24.96" customHeight="1">
      <c r="B4" s="21"/>
      <c r="D4" s="133" t="s">
        <v>95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Rekonstrukce sportovního stadionu ZŠ R.Frimla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96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1546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19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stavby'!AN8</f>
        <v>5. 12. 2019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">
        <v>19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27</v>
      </c>
      <c r="F15" s="39"/>
      <c r="G15" s="39"/>
      <c r="H15" s="39"/>
      <c r="I15" s="141" t="s">
        <v>28</v>
      </c>
      <c r="J15" s="140" t="s">
        <v>19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28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31</v>
      </c>
      <c r="E20" s="39"/>
      <c r="F20" s="39"/>
      <c r="G20" s="39"/>
      <c r="H20" s="39"/>
      <c r="I20" s="141" t="s">
        <v>26</v>
      </c>
      <c r="J20" s="140" t="s">
        <v>19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32</v>
      </c>
      <c r="F21" s="39"/>
      <c r="G21" s="39"/>
      <c r="H21" s="39"/>
      <c r="I21" s="141" t="s">
        <v>28</v>
      </c>
      <c r="J21" s="140" t="s">
        <v>19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34</v>
      </c>
      <c r="E23" s="39"/>
      <c r="F23" s="39"/>
      <c r="G23" s="39"/>
      <c r="H23" s="39"/>
      <c r="I23" s="141" t="s">
        <v>26</v>
      </c>
      <c r="J23" s="140" t="str">
        <f>IF('Rekapitulace stavby'!AN19="","",'Rekapitulace stavby'!AN19)</f>
        <v/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0" t="str">
        <f>IF('Rekapitulace stavby'!AN20="","",'Rekapitulace stavby'!AN20)</f>
        <v/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36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51" customHeight="1">
      <c r="A27" s="143"/>
      <c r="B27" s="144"/>
      <c r="C27" s="143"/>
      <c r="D27" s="143"/>
      <c r="E27" s="145" t="s">
        <v>37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38</v>
      </c>
      <c r="E30" s="39"/>
      <c r="F30" s="39"/>
      <c r="G30" s="39"/>
      <c r="H30" s="39"/>
      <c r="I30" s="137"/>
      <c r="J30" s="151">
        <f>ROUND(J88,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40</v>
      </c>
      <c r="G32" s="39"/>
      <c r="H32" s="39"/>
      <c r="I32" s="153" t="s">
        <v>39</v>
      </c>
      <c r="J32" s="152" t="s">
        <v>41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35" t="s">
        <v>43</v>
      </c>
      <c r="F33" s="155">
        <f>ROUND((SUM(BE88:BE291)),  2)</f>
        <v>0</v>
      </c>
      <c r="G33" s="39"/>
      <c r="H33" s="39"/>
      <c r="I33" s="156">
        <v>0.20999999999999999</v>
      </c>
      <c r="J33" s="155">
        <f>ROUND(((SUM(BE88:BE291))*I33),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44</v>
      </c>
      <c r="F34" s="155">
        <f>ROUND((SUM(BF88:BF291)),  2)</f>
        <v>0</v>
      </c>
      <c r="G34" s="39"/>
      <c r="H34" s="39"/>
      <c r="I34" s="156">
        <v>0.14999999999999999</v>
      </c>
      <c r="J34" s="155">
        <f>ROUND(((SUM(BF88:BF291))*I34),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45</v>
      </c>
      <c r="F35" s="155">
        <f>ROUND((SUM(BG88:BG291)),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46</v>
      </c>
      <c r="F36" s="155">
        <f>ROUND((SUM(BH88:BH291)),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47</v>
      </c>
      <c r="F37" s="155">
        <f>ROUND((SUM(BI88:BI291)),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98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Rekonstrukce sportovního stadionu ZŠ R.Frimla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96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SO.04 - Víceúčelové hřiště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Trutnov</v>
      </c>
      <c r="G52" s="41"/>
      <c r="H52" s="41"/>
      <c r="I52" s="141" t="s">
        <v>23</v>
      </c>
      <c r="J52" s="73" t="str">
        <f>IF(J12="","",J12)</f>
        <v>5. 12. 2019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Trutnov</v>
      </c>
      <c r="G54" s="41"/>
      <c r="H54" s="41"/>
      <c r="I54" s="141" t="s">
        <v>31</v>
      </c>
      <c r="J54" s="37" t="str">
        <f>E21</f>
        <v>PROVOD s.r.o.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141" t="s">
        <v>34</v>
      </c>
      <c r="J55" s="37" t="str">
        <f>E24</f>
        <v xml:space="preserve"> 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99</v>
      </c>
      <c r="D57" s="173"/>
      <c r="E57" s="173"/>
      <c r="F57" s="173"/>
      <c r="G57" s="173"/>
      <c r="H57" s="173"/>
      <c r="I57" s="174"/>
      <c r="J57" s="175" t="s">
        <v>100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70</v>
      </c>
      <c r="D59" s="41"/>
      <c r="E59" s="41"/>
      <c r="F59" s="41"/>
      <c r="G59" s="41"/>
      <c r="H59" s="41"/>
      <c r="I59" s="137"/>
      <c r="J59" s="103">
        <f>J88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101</v>
      </c>
    </row>
    <row r="60" s="9" customFormat="1" ht="24.96" customHeight="1">
      <c r="A60" s="9"/>
      <c r="B60" s="177"/>
      <c r="C60" s="178"/>
      <c r="D60" s="179" t="s">
        <v>102</v>
      </c>
      <c r="E60" s="180"/>
      <c r="F60" s="180"/>
      <c r="G60" s="180"/>
      <c r="H60" s="180"/>
      <c r="I60" s="181"/>
      <c r="J60" s="182">
        <f>J89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85"/>
      <c r="D61" s="186" t="s">
        <v>103</v>
      </c>
      <c r="E61" s="187"/>
      <c r="F61" s="187"/>
      <c r="G61" s="187"/>
      <c r="H61" s="187"/>
      <c r="I61" s="188"/>
      <c r="J61" s="189">
        <f>J90</f>
        <v>0</v>
      </c>
      <c r="K61" s="185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85"/>
      <c r="D62" s="186" t="s">
        <v>104</v>
      </c>
      <c r="E62" s="187"/>
      <c r="F62" s="187"/>
      <c r="G62" s="187"/>
      <c r="H62" s="187"/>
      <c r="I62" s="188"/>
      <c r="J62" s="189">
        <f>J128</f>
        <v>0</v>
      </c>
      <c r="K62" s="185"/>
      <c r="L62" s="19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85"/>
      <c r="D63" s="186" t="s">
        <v>106</v>
      </c>
      <c r="E63" s="187"/>
      <c r="F63" s="187"/>
      <c r="G63" s="187"/>
      <c r="H63" s="187"/>
      <c r="I63" s="188"/>
      <c r="J63" s="189">
        <f>J133</f>
        <v>0</v>
      </c>
      <c r="K63" s="185"/>
      <c r="L63" s="19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4"/>
      <c r="C64" s="185"/>
      <c r="D64" s="186" t="s">
        <v>108</v>
      </c>
      <c r="E64" s="187"/>
      <c r="F64" s="187"/>
      <c r="G64" s="187"/>
      <c r="H64" s="187"/>
      <c r="I64" s="188"/>
      <c r="J64" s="189">
        <f>J148</f>
        <v>0</v>
      </c>
      <c r="K64" s="185"/>
      <c r="L64" s="19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4"/>
      <c r="C65" s="185"/>
      <c r="D65" s="186" t="s">
        <v>109</v>
      </c>
      <c r="E65" s="187"/>
      <c r="F65" s="187"/>
      <c r="G65" s="187"/>
      <c r="H65" s="187"/>
      <c r="I65" s="188"/>
      <c r="J65" s="189">
        <f>J178</f>
        <v>0</v>
      </c>
      <c r="K65" s="185"/>
      <c r="L65" s="19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85"/>
      <c r="D66" s="186" t="s">
        <v>110</v>
      </c>
      <c r="E66" s="187"/>
      <c r="F66" s="187"/>
      <c r="G66" s="187"/>
      <c r="H66" s="187"/>
      <c r="I66" s="188"/>
      <c r="J66" s="189">
        <f>J205</f>
        <v>0</v>
      </c>
      <c r="K66" s="185"/>
      <c r="L66" s="19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85"/>
      <c r="D67" s="186" t="s">
        <v>111</v>
      </c>
      <c r="E67" s="187"/>
      <c r="F67" s="187"/>
      <c r="G67" s="187"/>
      <c r="H67" s="187"/>
      <c r="I67" s="188"/>
      <c r="J67" s="189">
        <f>J227</f>
        <v>0</v>
      </c>
      <c r="K67" s="185"/>
      <c r="L67" s="19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85"/>
      <c r="D68" s="186" t="s">
        <v>114</v>
      </c>
      <c r="E68" s="187"/>
      <c r="F68" s="187"/>
      <c r="G68" s="187"/>
      <c r="H68" s="187"/>
      <c r="I68" s="188"/>
      <c r="J68" s="189">
        <f>J248</f>
        <v>0</v>
      </c>
      <c r="K68" s="185"/>
      <c r="L68" s="19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137"/>
      <c r="J69" s="41"/>
      <c r="K69" s="41"/>
      <c r="L69" s="13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167"/>
      <c r="J70" s="61"/>
      <c r="K70" s="61"/>
      <c r="L70" s="13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170"/>
      <c r="J74" s="63"/>
      <c r="K74" s="63"/>
      <c r="L74" s="13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117</v>
      </c>
      <c r="D75" s="41"/>
      <c r="E75" s="41"/>
      <c r="F75" s="41"/>
      <c r="G75" s="41"/>
      <c r="H75" s="41"/>
      <c r="I75" s="137"/>
      <c r="J75" s="41"/>
      <c r="K75" s="4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137"/>
      <c r="J76" s="41"/>
      <c r="K76" s="4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137"/>
      <c r="J77" s="41"/>
      <c r="K77" s="41"/>
      <c r="L77" s="13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1" t="str">
        <f>E7</f>
        <v>Rekonstrukce sportovního stadionu ZŠ R.Frimla</v>
      </c>
      <c r="F78" s="33"/>
      <c r="G78" s="33"/>
      <c r="H78" s="33"/>
      <c r="I78" s="137"/>
      <c r="J78" s="41"/>
      <c r="K78" s="41"/>
      <c r="L78" s="13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96</v>
      </c>
      <c r="D79" s="41"/>
      <c r="E79" s="41"/>
      <c r="F79" s="41"/>
      <c r="G79" s="41"/>
      <c r="H79" s="41"/>
      <c r="I79" s="137"/>
      <c r="J79" s="41"/>
      <c r="K79" s="41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SO.04 - Víceúčelové hřiště</v>
      </c>
      <c r="F80" s="41"/>
      <c r="G80" s="41"/>
      <c r="H80" s="41"/>
      <c r="I80" s="137"/>
      <c r="J80" s="41"/>
      <c r="K80" s="41"/>
      <c r="L80" s="13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137"/>
      <c r="J81" s="41"/>
      <c r="K81" s="41"/>
      <c r="L81" s="13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>Trutnov</v>
      </c>
      <c r="G82" s="41"/>
      <c r="H82" s="41"/>
      <c r="I82" s="141" t="s">
        <v>23</v>
      </c>
      <c r="J82" s="73" t="str">
        <f>IF(J12="","",J12)</f>
        <v>5. 12. 2019</v>
      </c>
      <c r="K82" s="41"/>
      <c r="L82" s="13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37"/>
      <c r="J83" s="41"/>
      <c r="K83" s="41"/>
      <c r="L83" s="13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E15</f>
        <v>Město Trutnov</v>
      </c>
      <c r="G84" s="41"/>
      <c r="H84" s="41"/>
      <c r="I84" s="141" t="s">
        <v>31</v>
      </c>
      <c r="J84" s="37" t="str">
        <f>E21</f>
        <v>PROVOD s.r.o.</v>
      </c>
      <c r="K84" s="41"/>
      <c r="L84" s="13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29</v>
      </c>
      <c r="D85" s="41"/>
      <c r="E85" s="41"/>
      <c r="F85" s="28" t="str">
        <f>IF(E18="","",E18)</f>
        <v>Vyplň údaj</v>
      </c>
      <c r="G85" s="41"/>
      <c r="H85" s="41"/>
      <c r="I85" s="141" t="s">
        <v>34</v>
      </c>
      <c r="J85" s="37" t="str">
        <f>E24</f>
        <v xml:space="preserve"> </v>
      </c>
      <c r="K85" s="41"/>
      <c r="L85" s="13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137"/>
      <c r="J86" s="41"/>
      <c r="K86" s="41"/>
      <c r="L86" s="13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91"/>
      <c r="B87" s="192"/>
      <c r="C87" s="193" t="s">
        <v>118</v>
      </c>
      <c r="D87" s="194" t="s">
        <v>57</v>
      </c>
      <c r="E87" s="194" t="s">
        <v>53</v>
      </c>
      <c r="F87" s="194" t="s">
        <v>54</v>
      </c>
      <c r="G87" s="194" t="s">
        <v>119</v>
      </c>
      <c r="H87" s="194" t="s">
        <v>120</v>
      </c>
      <c r="I87" s="195" t="s">
        <v>121</v>
      </c>
      <c r="J87" s="194" t="s">
        <v>100</v>
      </c>
      <c r="K87" s="196" t="s">
        <v>122</v>
      </c>
      <c r="L87" s="197"/>
      <c r="M87" s="93" t="s">
        <v>19</v>
      </c>
      <c r="N87" s="94" t="s">
        <v>42</v>
      </c>
      <c r="O87" s="94" t="s">
        <v>123</v>
      </c>
      <c r="P87" s="94" t="s">
        <v>124</v>
      </c>
      <c r="Q87" s="94" t="s">
        <v>125</v>
      </c>
      <c r="R87" s="94" t="s">
        <v>126</v>
      </c>
      <c r="S87" s="94" t="s">
        <v>127</v>
      </c>
      <c r="T87" s="95" t="s">
        <v>128</v>
      </c>
      <c r="U87" s="191"/>
      <c r="V87" s="191"/>
      <c r="W87" s="191"/>
      <c r="X87" s="191"/>
      <c r="Y87" s="191"/>
      <c r="Z87" s="191"/>
      <c r="AA87" s="191"/>
      <c r="AB87" s="191"/>
      <c r="AC87" s="191"/>
      <c r="AD87" s="191"/>
      <c r="AE87" s="191"/>
    </row>
    <row r="88" s="2" customFormat="1" ht="22.8" customHeight="1">
      <c r="A88" s="39"/>
      <c r="B88" s="40"/>
      <c r="C88" s="100" t="s">
        <v>129</v>
      </c>
      <c r="D88" s="41"/>
      <c r="E88" s="41"/>
      <c r="F88" s="41"/>
      <c r="G88" s="41"/>
      <c r="H88" s="41"/>
      <c r="I88" s="137"/>
      <c r="J88" s="198">
        <f>BK88</f>
        <v>0</v>
      </c>
      <c r="K88" s="41"/>
      <c r="L88" s="45"/>
      <c r="M88" s="96"/>
      <c r="N88" s="199"/>
      <c r="O88" s="97"/>
      <c r="P88" s="200">
        <f>P89</f>
        <v>0</v>
      </c>
      <c r="Q88" s="97"/>
      <c r="R88" s="200">
        <f>R89</f>
        <v>47.0128658</v>
      </c>
      <c r="S88" s="97"/>
      <c r="T88" s="201">
        <f>T89</f>
        <v>194.06143999999998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71</v>
      </c>
      <c r="AU88" s="18" t="s">
        <v>101</v>
      </c>
      <c r="BK88" s="202">
        <f>BK89</f>
        <v>0</v>
      </c>
    </row>
    <row r="89" s="12" customFormat="1" ht="25.92" customHeight="1">
      <c r="A89" s="12"/>
      <c r="B89" s="203"/>
      <c r="C89" s="204"/>
      <c r="D89" s="205" t="s">
        <v>71</v>
      </c>
      <c r="E89" s="206" t="s">
        <v>130</v>
      </c>
      <c r="F89" s="206" t="s">
        <v>131</v>
      </c>
      <c r="G89" s="204"/>
      <c r="H89" s="204"/>
      <c r="I89" s="207"/>
      <c r="J89" s="208">
        <f>BK89</f>
        <v>0</v>
      </c>
      <c r="K89" s="204"/>
      <c r="L89" s="209"/>
      <c r="M89" s="210"/>
      <c r="N89" s="211"/>
      <c r="O89" s="211"/>
      <c r="P89" s="212">
        <f>P90+P128+P133+P148+P178+P205+P227+P248</f>
        <v>0</v>
      </c>
      <c r="Q89" s="211"/>
      <c r="R89" s="212">
        <f>R90+R128+R133+R148+R178+R205+R227+R248</f>
        <v>47.0128658</v>
      </c>
      <c r="S89" s="211"/>
      <c r="T89" s="213">
        <f>T90+T128+T133+T148+T178+T205+T227+T248</f>
        <v>194.06143999999998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4" t="s">
        <v>80</v>
      </c>
      <c r="AT89" s="215" t="s">
        <v>71</v>
      </c>
      <c r="AU89" s="215" t="s">
        <v>72</v>
      </c>
      <c r="AY89" s="214" t="s">
        <v>132</v>
      </c>
      <c r="BK89" s="216">
        <f>BK90+BK128+BK133+BK148+BK178+BK205+BK227+BK248</f>
        <v>0</v>
      </c>
    </row>
    <row r="90" s="12" customFormat="1" ht="22.8" customHeight="1">
      <c r="A90" s="12"/>
      <c r="B90" s="203"/>
      <c r="C90" s="204"/>
      <c r="D90" s="205" t="s">
        <v>71</v>
      </c>
      <c r="E90" s="217" t="s">
        <v>80</v>
      </c>
      <c r="F90" s="217" t="s">
        <v>133</v>
      </c>
      <c r="G90" s="204"/>
      <c r="H90" s="204"/>
      <c r="I90" s="207"/>
      <c r="J90" s="218">
        <f>BK90</f>
        <v>0</v>
      </c>
      <c r="K90" s="204"/>
      <c r="L90" s="209"/>
      <c r="M90" s="210"/>
      <c r="N90" s="211"/>
      <c r="O90" s="211"/>
      <c r="P90" s="212">
        <f>SUM(P91:P127)</f>
        <v>0</v>
      </c>
      <c r="Q90" s="211"/>
      <c r="R90" s="212">
        <f>SUM(R91:R127)</f>
        <v>0</v>
      </c>
      <c r="S90" s="211"/>
      <c r="T90" s="213">
        <f>SUM(T91:T127)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4" t="s">
        <v>80</v>
      </c>
      <c r="AT90" s="215" t="s">
        <v>71</v>
      </c>
      <c r="AU90" s="215" t="s">
        <v>80</v>
      </c>
      <c r="AY90" s="214" t="s">
        <v>132</v>
      </c>
      <c r="BK90" s="216">
        <f>SUM(BK91:BK127)</f>
        <v>0</v>
      </c>
    </row>
    <row r="91" s="2" customFormat="1" ht="16.5" customHeight="1">
      <c r="A91" s="39"/>
      <c r="B91" s="40"/>
      <c r="C91" s="219" t="s">
        <v>80</v>
      </c>
      <c r="D91" s="219" t="s">
        <v>134</v>
      </c>
      <c r="E91" s="220" t="s">
        <v>1547</v>
      </c>
      <c r="F91" s="221" t="s">
        <v>136</v>
      </c>
      <c r="G91" s="222" t="s">
        <v>137</v>
      </c>
      <c r="H91" s="223">
        <v>1</v>
      </c>
      <c r="I91" s="224"/>
      <c r="J91" s="225">
        <f>ROUND(I91*H91,2)</f>
        <v>0</v>
      </c>
      <c r="K91" s="221" t="s">
        <v>19</v>
      </c>
      <c r="L91" s="45"/>
      <c r="M91" s="226" t="s">
        <v>19</v>
      </c>
      <c r="N91" s="227" t="s">
        <v>43</v>
      </c>
      <c r="O91" s="85"/>
      <c r="P91" s="228">
        <f>O91*H91</f>
        <v>0</v>
      </c>
      <c r="Q91" s="228">
        <v>0</v>
      </c>
      <c r="R91" s="228">
        <f>Q91*H91</f>
        <v>0</v>
      </c>
      <c r="S91" s="228">
        <v>0</v>
      </c>
      <c r="T91" s="229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30" t="s">
        <v>138</v>
      </c>
      <c r="AT91" s="230" t="s">
        <v>134</v>
      </c>
      <c r="AU91" s="230" t="s">
        <v>82</v>
      </c>
      <c r="AY91" s="18" t="s">
        <v>132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18" t="s">
        <v>80</v>
      </c>
      <c r="BK91" s="231">
        <f>ROUND(I91*H91,2)</f>
        <v>0</v>
      </c>
      <c r="BL91" s="18" t="s">
        <v>138</v>
      </c>
      <c r="BM91" s="230" t="s">
        <v>139</v>
      </c>
    </row>
    <row r="92" s="2" customFormat="1" ht="16.5" customHeight="1">
      <c r="A92" s="39"/>
      <c r="B92" s="40"/>
      <c r="C92" s="219" t="s">
        <v>82</v>
      </c>
      <c r="D92" s="219" t="s">
        <v>134</v>
      </c>
      <c r="E92" s="220" t="s">
        <v>156</v>
      </c>
      <c r="F92" s="221" t="s">
        <v>157</v>
      </c>
      <c r="G92" s="222" t="s">
        <v>142</v>
      </c>
      <c r="H92" s="223">
        <v>52.375</v>
      </c>
      <c r="I92" s="224"/>
      <c r="J92" s="225">
        <f>ROUND(I92*H92,2)</f>
        <v>0</v>
      </c>
      <c r="K92" s="221" t="s">
        <v>143</v>
      </c>
      <c r="L92" s="45"/>
      <c r="M92" s="226" t="s">
        <v>19</v>
      </c>
      <c r="N92" s="227" t="s">
        <v>43</v>
      </c>
      <c r="O92" s="85"/>
      <c r="P92" s="228">
        <f>O92*H92</f>
        <v>0</v>
      </c>
      <c r="Q92" s="228">
        <v>0</v>
      </c>
      <c r="R92" s="228">
        <f>Q92*H92</f>
        <v>0</v>
      </c>
      <c r="S92" s="228">
        <v>0</v>
      </c>
      <c r="T92" s="229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30" t="s">
        <v>138</v>
      </c>
      <c r="AT92" s="230" t="s">
        <v>134</v>
      </c>
      <c r="AU92" s="230" t="s">
        <v>82</v>
      </c>
      <c r="AY92" s="18" t="s">
        <v>132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18" t="s">
        <v>80</v>
      </c>
      <c r="BK92" s="231">
        <f>ROUND(I92*H92,2)</f>
        <v>0</v>
      </c>
      <c r="BL92" s="18" t="s">
        <v>138</v>
      </c>
      <c r="BM92" s="230" t="s">
        <v>158</v>
      </c>
    </row>
    <row r="93" s="2" customFormat="1">
      <c r="A93" s="39"/>
      <c r="B93" s="40"/>
      <c r="C93" s="41"/>
      <c r="D93" s="232" t="s">
        <v>145</v>
      </c>
      <c r="E93" s="41"/>
      <c r="F93" s="233" t="s">
        <v>159</v>
      </c>
      <c r="G93" s="41"/>
      <c r="H93" s="41"/>
      <c r="I93" s="137"/>
      <c r="J93" s="41"/>
      <c r="K93" s="41"/>
      <c r="L93" s="45"/>
      <c r="M93" s="234"/>
      <c r="N93" s="235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145</v>
      </c>
      <c r="AU93" s="18" t="s">
        <v>82</v>
      </c>
    </row>
    <row r="94" s="13" customFormat="1">
      <c r="A94" s="13"/>
      <c r="B94" s="236"/>
      <c r="C94" s="237"/>
      <c r="D94" s="232" t="s">
        <v>147</v>
      </c>
      <c r="E94" s="238" t="s">
        <v>19</v>
      </c>
      <c r="F94" s="239" t="s">
        <v>148</v>
      </c>
      <c r="G94" s="237"/>
      <c r="H94" s="238" t="s">
        <v>19</v>
      </c>
      <c r="I94" s="240"/>
      <c r="J94" s="237"/>
      <c r="K94" s="237"/>
      <c r="L94" s="241"/>
      <c r="M94" s="242"/>
      <c r="N94" s="243"/>
      <c r="O94" s="243"/>
      <c r="P94" s="243"/>
      <c r="Q94" s="243"/>
      <c r="R94" s="243"/>
      <c r="S94" s="243"/>
      <c r="T94" s="24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5" t="s">
        <v>147</v>
      </c>
      <c r="AU94" s="245" t="s">
        <v>82</v>
      </c>
      <c r="AV94" s="13" t="s">
        <v>80</v>
      </c>
      <c r="AW94" s="13" t="s">
        <v>33</v>
      </c>
      <c r="AX94" s="13" t="s">
        <v>72</v>
      </c>
      <c r="AY94" s="245" t="s">
        <v>132</v>
      </c>
    </row>
    <row r="95" s="14" customFormat="1">
      <c r="A95" s="14"/>
      <c r="B95" s="246"/>
      <c r="C95" s="247"/>
      <c r="D95" s="232" t="s">
        <v>147</v>
      </c>
      <c r="E95" s="248" t="s">
        <v>19</v>
      </c>
      <c r="F95" s="249" t="s">
        <v>1548</v>
      </c>
      <c r="G95" s="247"/>
      <c r="H95" s="250">
        <v>50.625</v>
      </c>
      <c r="I95" s="251"/>
      <c r="J95" s="247"/>
      <c r="K95" s="247"/>
      <c r="L95" s="252"/>
      <c r="M95" s="253"/>
      <c r="N95" s="254"/>
      <c r="O95" s="254"/>
      <c r="P95" s="254"/>
      <c r="Q95" s="254"/>
      <c r="R95" s="254"/>
      <c r="S95" s="254"/>
      <c r="T95" s="255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6" t="s">
        <v>147</v>
      </c>
      <c r="AU95" s="256" t="s">
        <v>82</v>
      </c>
      <c r="AV95" s="14" t="s">
        <v>82</v>
      </c>
      <c r="AW95" s="14" t="s">
        <v>33</v>
      </c>
      <c r="AX95" s="14" t="s">
        <v>72</v>
      </c>
      <c r="AY95" s="256" t="s">
        <v>132</v>
      </c>
    </row>
    <row r="96" s="14" customFormat="1">
      <c r="A96" s="14"/>
      <c r="B96" s="246"/>
      <c r="C96" s="247"/>
      <c r="D96" s="232" t="s">
        <v>147</v>
      </c>
      <c r="E96" s="248" t="s">
        <v>19</v>
      </c>
      <c r="F96" s="249" t="s">
        <v>1549</v>
      </c>
      <c r="G96" s="247"/>
      <c r="H96" s="250">
        <v>1.75</v>
      </c>
      <c r="I96" s="251"/>
      <c r="J96" s="247"/>
      <c r="K96" s="247"/>
      <c r="L96" s="252"/>
      <c r="M96" s="253"/>
      <c r="N96" s="254"/>
      <c r="O96" s="254"/>
      <c r="P96" s="254"/>
      <c r="Q96" s="254"/>
      <c r="R96" s="254"/>
      <c r="S96" s="254"/>
      <c r="T96" s="25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6" t="s">
        <v>147</v>
      </c>
      <c r="AU96" s="256" t="s">
        <v>82</v>
      </c>
      <c r="AV96" s="14" t="s">
        <v>82</v>
      </c>
      <c r="AW96" s="14" t="s">
        <v>33</v>
      </c>
      <c r="AX96" s="14" t="s">
        <v>72</v>
      </c>
      <c r="AY96" s="256" t="s">
        <v>132</v>
      </c>
    </row>
    <row r="97" s="15" customFormat="1">
      <c r="A97" s="15"/>
      <c r="B97" s="257"/>
      <c r="C97" s="258"/>
      <c r="D97" s="232" t="s">
        <v>147</v>
      </c>
      <c r="E97" s="259" t="s">
        <v>19</v>
      </c>
      <c r="F97" s="260" t="s">
        <v>163</v>
      </c>
      <c r="G97" s="258"/>
      <c r="H97" s="261">
        <v>52.375</v>
      </c>
      <c r="I97" s="262"/>
      <c r="J97" s="258"/>
      <c r="K97" s="258"/>
      <c r="L97" s="263"/>
      <c r="M97" s="264"/>
      <c r="N97" s="265"/>
      <c r="O97" s="265"/>
      <c r="P97" s="265"/>
      <c r="Q97" s="265"/>
      <c r="R97" s="265"/>
      <c r="S97" s="265"/>
      <c r="T97" s="266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67" t="s">
        <v>147</v>
      </c>
      <c r="AU97" s="267" t="s">
        <v>82</v>
      </c>
      <c r="AV97" s="15" t="s">
        <v>138</v>
      </c>
      <c r="AW97" s="15" t="s">
        <v>33</v>
      </c>
      <c r="AX97" s="15" t="s">
        <v>80</v>
      </c>
      <c r="AY97" s="267" t="s">
        <v>132</v>
      </c>
    </row>
    <row r="98" s="2" customFormat="1" ht="16.5" customHeight="1">
      <c r="A98" s="39"/>
      <c r="B98" s="40"/>
      <c r="C98" s="219" t="s">
        <v>150</v>
      </c>
      <c r="D98" s="219" t="s">
        <v>134</v>
      </c>
      <c r="E98" s="220" t="s">
        <v>165</v>
      </c>
      <c r="F98" s="221" t="s">
        <v>166</v>
      </c>
      <c r="G98" s="222" t="s">
        <v>142</v>
      </c>
      <c r="H98" s="223">
        <v>52.375</v>
      </c>
      <c r="I98" s="224"/>
      <c r="J98" s="225">
        <f>ROUND(I98*H98,2)</f>
        <v>0</v>
      </c>
      <c r="K98" s="221" t="s">
        <v>143</v>
      </c>
      <c r="L98" s="45"/>
      <c r="M98" s="226" t="s">
        <v>19</v>
      </c>
      <c r="N98" s="227" t="s">
        <v>43</v>
      </c>
      <c r="O98" s="85"/>
      <c r="P98" s="228">
        <f>O98*H98</f>
        <v>0</v>
      </c>
      <c r="Q98" s="228">
        <v>0</v>
      </c>
      <c r="R98" s="228">
        <f>Q98*H98</f>
        <v>0</v>
      </c>
      <c r="S98" s="228">
        <v>0</v>
      </c>
      <c r="T98" s="229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30" t="s">
        <v>138</v>
      </c>
      <c r="AT98" s="230" t="s">
        <v>134</v>
      </c>
      <c r="AU98" s="230" t="s">
        <v>82</v>
      </c>
      <c r="AY98" s="18" t="s">
        <v>132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18" t="s">
        <v>80</v>
      </c>
      <c r="BK98" s="231">
        <f>ROUND(I98*H98,2)</f>
        <v>0</v>
      </c>
      <c r="BL98" s="18" t="s">
        <v>138</v>
      </c>
      <c r="BM98" s="230" t="s">
        <v>167</v>
      </c>
    </row>
    <row r="99" s="2" customFormat="1">
      <c r="A99" s="39"/>
      <c r="B99" s="40"/>
      <c r="C99" s="41"/>
      <c r="D99" s="232" t="s">
        <v>145</v>
      </c>
      <c r="E99" s="41"/>
      <c r="F99" s="233" t="s">
        <v>168</v>
      </c>
      <c r="G99" s="41"/>
      <c r="H99" s="41"/>
      <c r="I99" s="137"/>
      <c r="J99" s="41"/>
      <c r="K99" s="41"/>
      <c r="L99" s="45"/>
      <c r="M99" s="234"/>
      <c r="N99" s="235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145</v>
      </c>
      <c r="AU99" s="18" t="s">
        <v>82</v>
      </c>
    </row>
    <row r="100" s="13" customFormat="1">
      <c r="A100" s="13"/>
      <c r="B100" s="236"/>
      <c r="C100" s="237"/>
      <c r="D100" s="232" t="s">
        <v>147</v>
      </c>
      <c r="E100" s="238" t="s">
        <v>19</v>
      </c>
      <c r="F100" s="239" t="s">
        <v>155</v>
      </c>
      <c r="G100" s="237"/>
      <c r="H100" s="238" t="s">
        <v>19</v>
      </c>
      <c r="I100" s="240"/>
      <c r="J100" s="237"/>
      <c r="K100" s="237"/>
      <c r="L100" s="241"/>
      <c r="M100" s="242"/>
      <c r="N100" s="243"/>
      <c r="O100" s="243"/>
      <c r="P100" s="243"/>
      <c r="Q100" s="243"/>
      <c r="R100" s="243"/>
      <c r="S100" s="243"/>
      <c r="T100" s="24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5" t="s">
        <v>147</v>
      </c>
      <c r="AU100" s="245" t="s">
        <v>82</v>
      </c>
      <c r="AV100" s="13" t="s">
        <v>80</v>
      </c>
      <c r="AW100" s="13" t="s">
        <v>33</v>
      </c>
      <c r="AX100" s="13" t="s">
        <v>72</v>
      </c>
      <c r="AY100" s="245" t="s">
        <v>132</v>
      </c>
    </row>
    <row r="101" s="14" customFormat="1">
      <c r="A101" s="14"/>
      <c r="B101" s="246"/>
      <c r="C101" s="247"/>
      <c r="D101" s="232" t="s">
        <v>147</v>
      </c>
      <c r="E101" s="248" t="s">
        <v>19</v>
      </c>
      <c r="F101" s="249" t="s">
        <v>1548</v>
      </c>
      <c r="G101" s="247"/>
      <c r="H101" s="250">
        <v>50.625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6" t="s">
        <v>147</v>
      </c>
      <c r="AU101" s="256" t="s">
        <v>82</v>
      </c>
      <c r="AV101" s="14" t="s">
        <v>82</v>
      </c>
      <c r="AW101" s="14" t="s">
        <v>33</v>
      </c>
      <c r="AX101" s="14" t="s">
        <v>72</v>
      </c>
      <c r="AY101" s="256" t="s">
        <v>132</v>
      </c>
    </row>
    <row r="102" s="14" customFormat="1">
      <c r="A102" s="14"/>
      <c r="B102" s="246"/>
      <c r="C102" s="247"/>
      <c r="D102" s="232" t="s">
        <v>147</v>
      </c>
      <c r="E102" s="248" t="s">
        <v>19</v>
      </c>
      <c r="F102" s="249" t="s">
        <v>1549</v>
      </c>
      <c r="G102" s="247"/>
      <c r="H102" s="250">
        <v>1.75</v>
      </c>
      <c r="I102" s="251"/>
      <c r="J102" s="247"/>
      <c r="K102" s="247"/>
      <c r="L102" s="252"/>
      <c r="M102" s="253"/>
      <c r="N102" s="254"/>
      <c r="O102" s="254"/>
      <c r="P102" s="254"/>
      <c r="Q102" s="254"/>
      <c r="R102" s="254"/>
      <c r="S102" s="254"/>
      <c r="T102" s="25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6" t="s">
        <v>147</v>
      </c>
      <c r="AU102" s="256" t="s">
        <v>82</v>
      </c>
      <c r="AV102" s="14" t="s">
        <v>82</v>
      </c>
      <c r="AW102" s="14" t="s">
        <v>33</v>
      </c>
      <c r="AX102" s="14" t="s">
        <v>72</v>
      </c>
      <c r="AY102" s="256" t="s">
        <v>132</v>
      </c>
    </row>
    <row r="103" s="15" customFormat="1">
      <c r="A103" s="15"/>
      <c r="B103" s="257"/>
      <c r="C103" s="258"/>
      <c r="D103" s="232" t="s">
        <v>147</v>
      </c>
      <c r="E103" s="259" t="s">
        <v>19</v>
      </c>
      <c r="F103" s="260" t="s">
        <v>163</v>
      </c>
      <c r="G103" s="258"/>
      <c r="H103" s="261">
        <v>52.375</v>
      </c>
      <c r="I103" s="262"/>
      <c r="J103" s="258"/>
      <c r="K103" s="258"/>
      <c r="L103" s="263"/>
      <c r="M103" s="264"/>
      <c r="N103" s="265"/>
      <c r="O103" s="265"/>
      <c r="P103" s="265"/>
      <c r="Q103" s="265"/>
      <c r="R103" s="265"/>
      <c r="S103" s="265"/>
      <c r="T103" s="266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67" t="s">
        <v>147</v>
      </c>
      <c r="AU103" s="267" t="s">
        <v>82</v>
      </c>
      <c r="AV103" s="15" t="s">
        <v>138</v>
      </c>
      <c r="AW103" s="15" t="s">
        <v>33</v>
      </c>
      <c r="AX103" s="15" t="s">
        <v>80</v>
      </c>
      <c r="AY103" s="267" t="s">
        <v>132</v>
      </c>
    </row>
    <row r="104" s="2" customFormat="1" ht="16.5" customHeight="1">
      <c r="A104" s="39"/>
      <c r="B104" s="40"/>
      <c r="C104" s="219" t="s">
        <v>138</v>
      </c>
      <c r="D104" s="219" t="s">
        <v>134</v>
      </c>
      <c r="E104" s="220" t="s">
        <v>170</v>
      </c>
      <c r="F104" s="221" t="s">
        <v>171</v>
      </c>
      <c r="G104" s="222" t="s">
        <v>142</v>
      </c>
      <c r="H104" s="223">
        <v>6.1200000000000001</v>
      </c>
      <c r="I104" s="224"/>
      <c r="J104" s="225">
        <f>ROUND(I104*H104,2)</f>
        <v>0</v>
      </c>
      <c r="K104" s="221" t="s">
        <v>143</v>
      </c>
      <c r="L104" s="45"/>
      <c r="M104" s="226" t="s">
        <v>19</v>
      </c>
      <c r="N104" s="227" t="s">
        <v>43</v>
      </c>
      <c r="O104" s="85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30" t="s">
        <v>138</v>
      </c>
      <c r="AT104" s="230" t="s">
        <v>134</v>
      </c>
      <c r="AU104" s="230" t="s">
        <v>82</v>
      </c>
      <c r="AY104" s="18" t="s">
        <v>132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18" t="s">
        <v>80</v>
      </c>
      <c r="BK104" s="231">
        <f>ROUND(I104*H104,2)</f>
        <v>0</v>
      </c>
      <c r="BL104" s="18" t="s">
        <v>138</v>
      </c>
      <c r="BM104" s="230" t="s">
        <v>172</v>
      </c>
    </row>
    <row r="105" s="2" customFormat="1">
      <c r="A105" s="39"/>
      <c r="B105" s="40"/>
      <c r="C105" s="41"/>
      <c r="D105" s="232" t="s">
        <v>145</v>
      </c>
      <c r="E105" s="41"/>
      <c r="F105" s="233" t="s">
        <v>173</v>
      </c>
      <c r="G105" s="41"/>
      <c r="H105" s="41"/>
      <c r="I105" s="137"/>
      <c r="J105" s="41"/>
      <c r="K105" s="41"/>
      <c r="L105" s="45"/>
      <c r="M105" s="234"/>
      <c r="N105" s="235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145</v>
      </c>
      <c r="AU105" s="18" t="s">
        <v>82</v>
      </c>
    </row>
    <row r="106" s="13" customFormat="1">
      <c r="A106" s="13"/>
      <c r="B106" s="236"/>
      <c r="C106" s="237"/>
      <c r="D106" s="232" t="s">
        <v>147</v>
      </c>
      <c r="E106" s="238" t="s">
        <v>19</v>
      </c>
      <c r="F106" s="239" t="s">
        <v>148</v>
      </c>
      <c r="G106" s="237"/>
      <c r="H106" s="238" t="s">
        <v>19</v>
      </c>
      <c r="I106" s="240"/>
      <c r="J106" s="237"/>
      <c r="K106" s="237"/>
      <c r="L106" s="241"/>
      <c r="M106" s="242"/>
      <c r="N106" s="243"/>
      <c r="O106" s="243"/>
      <c r="P106" s="243"/>
      <c r="Q106" s="243"/>
      <c r="R106" s="243"/>
      <c r="S106" s="243"/>
      <c r="T106" s="24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5" t="s">
        <v>147</v>
      </c>
      <c r="AU106" s="245" t="s">
        <v>82</v>
      </c>
      <c r="AV106" s="13" t="s">
        <v>80</v>
      </c>
      <c r="AW106" s="13" t="s">
        <v>33</v>
      </c>
      <c r="AX106" s="13" t="s">
        <v>72</v>
      </c>
      <c r="AY106" s="245" t="s">
        <v>132</v>
      </c>
    </row>
    <row r="107" s="14" customFormat="1">
      <c r="A107" s="14"/>
      <c r="B107" s="246"/>
      <c r="C107" s="247"/>
      <c r="D107" s="232" t="s">
        <v>147</v>
      </c>
      <c r="E107" s="248" t="s">
        <v>19</v>
      </c>
      <c r="F107" s="249" t="s">
        <v>1550</v>
      </c>
      <c r="G107" s="247"/>
      <c r="H107" s="250">
        <v>6.1200000000000001</v>
      </c>
      <c r="I107" s="251"/>
      <c r="J107" s="247"/>
      <c r="K107" s="247"/>
      <c r="L107" s="252"/>
      <c r="M107" s="253"/>
      <c r="N107" s="254"/>
      <c r="O107" s="254"/>
      <c r="P107" s="254"/>
      <c r="Q107" s="254"/>
      <c r="R107" s="254"/>
      <c r="S107" s="254"/>
      <c r="T107" s="25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6" t="s">
        <v>147</v>
      </c>
      <c r="AU107" s="256" t="s">
        <v>82</v>
      </c>
      <c r="AV107" s="14" t="s">
        <v>82</v>
      </c>
      <c r="AW107" s="14" t="s">
        <v>33</v>
      </c>
      <c r="AX107" s="14" t="s">
        <v>80</v>
      </c>
      <c r="AY107" s="256" t="s">
        <v>132</v>
      </c>
    </row>
    <row r="108" s="2" customFormat="1" ht="16.5" customHeight="1">
      <c r="A108" s="39"/>
      <c r="B108" s="40"/>
      <c r="C108" s="219" t="s">
        <v>164</v>
      </c>
      <c r="D108" s="219" t="s">
        <v>134</v>
      </c>
      <c r="E108" s="220" t="s">
        <v>176</v>
      </c>
      <c r="F108" s="221" t="s">
        <v>177</v>
      </c>
      <c r="G108" s="222" t="s">
        <v>142</v>
      </c>
      <c r="H108" s="223">
        <v>6.1200000000000001</v>
      </c>
      <c r="I108" s="224"/>
      <c r="J108" s="225">
        <f>ROUND(I108*H108,2)</f>
        <v>0</v>
      </c>
      <c r="K108" s="221" t="s">
        <v>143</v>
      </c>
      <c r="L108" s="45"/>
      <c r="M108" s="226" t="s">
        <v>19</v>
      </c>
      <c r="N108" s="227" t="s">
        <v>43</v>
      </c>
      <c r="O108" s="85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30" t="s">
        <v>138</v>
      </c>
      <c r="AT108" s="230" t="s">
        <v>134</v>
      </c>
      <c r="AU108" s="230" t="s">
        <v>82</v>
      </c>
      <c r="AY108" s="18" t="s">
        <v>132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18" t="s">
        <v>80</v>
      </c>
      <c r="BK108" s="231">
        <f>ROUND(I108*H108,2)</f>
        <v>0</v>
      </c>
      <c r="BL108" s="18" t="s">
        <v>138</v>
      </c>
      <c r="BM108" s="230" t="s">
        <v>178</v>
      </c>
    </row>
    <row r="109" s="2" customFormat="1">
      <c r="A109" s="39"/>
      <c r="B109" s="40"/>
      <c r="C109" s="41"/>
      <c r="D109" s="232" t="s">
        <v>145</v>
      </c>
      <c r="E109" s="41"/>
      <c r="F109" s="233" t="s">
        <v>179</v>
      </c>
      <c r="G109" s="41"/>
      <c r="H109" s="41"/>
      <c r="I109" s="137"/>
      <c r="J109" s="41"/>
      <c r="K109" s="41"/>
      <c r="L109" s="45"/>
      <c r="M109" s="234"/>
      <c r="N109" s="235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145</v>
      </c>
      <c r="AU109" s="18" t="s">
        <v>82</v>
      </c>
    </row>
    <row r="110" s="13" customFormat="1">
      <c r="A110" s="13"/>
      <c r="B110" s="236"/>
      <c r="C110" s="237"/>
      <c r="D110" s="232" t="s">
        <v>147</v>
      </c>
      <c r="E110" s="238" t="s">
        <v>19</v>
      </c>
      <c r="F110" s="239" t="s">
        <v>155</v>
      </c>
      <c r="G110" s="237"/>
      <c r="H110" s="238" t="s">
        <v>19</v>
      </c>
      <c r="I110" s="240"/>
      <c r="J110" s="237"/>
      <c r="K110" s="237"/>
      <c r="L110" s="241"/>
      <c r="M110" s="242"/>
      <c r="N110" s="243"/>
      <c r="O110" s="243"/>
      <c r="P110" s="243"/>
      <c r="Q110" s="243"/>
      <c r="R110" s="243"/>
      <c r="S110" s="243"/>
      <c r="T110" s="24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5" t="s">
        <v>147</v>
      </c>
      <c r="AU110" s="245" t="s">
        <v>82</v>
      </c>
      <c r="AV110" s="13" t="s">
        <v>80</v>
      </c>
      <c r="AW110" s="13" t="s">
        <v>33</v>
      </c>
      <c r="AX110" s="13" t="s">
        <v>72</v>
      </c>
      <c r="AY110" s="245" t="s">
        <v>132</v>
      </c>
    </row>
    <row r="111" s="14" customFormat="1">
      <c r="A111" s="14"/>
      <c r="B111" s="246"/>
      <c r="C111" s="247"/>
      <c r="D111" s="232" t="s">
        <v>147</v>
      </c>
      <c r="E111" s="248" t="s">
        <v>19</v>
      </c>
      <c r="F111" s="249" t="s">
        <v>1550</v>
      </c>
      <c r="G111" s="247"/>
      <c r="H111" s="250">
        <v>6.1200000000000001</v>
      </c>
      <c r="I111" s="251"/>
      <c r="J111" s="247"/>
      <c r="K111" s="247"/>
      <c r="L111" s="252"/>
      <c r="M111" s="253"/>
      <c r="N111" s="254"/>
      <c r="O111" s="254"/>
      <c r="P111" s="254"/>
      <c r="Q111" s="254"/>
      <c r="R111" s="254"/>
      <c r="S111" s="254"/>
      <c r="T111" s="25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6" t="s">
        <v>147</v>
      </c>
      <c r="AU111" s="256" t="s">
        <v>82</v>
      </c>
      <c r="AV111" s="14" t="s">
        <v>82</v>
      </c>
      <c r="AW111" s="14" t="s">
        <v>33</v>
      </c>
      <c r="AX111" s="14" t="s">
        <v>80</v>
      </c>
      <c r="AY111" s="256" t="s">
        <v>132</v>
      </c>
    </row>
    <row r="112" s="2" customFormat="1" ht="16.5" customHeight="1">
      <c r="A112" s="39"/>
      <c r="B112" s="40"/>
      <c r="C112" s="219" t="s">
        <v>169</v>
      </c>
      <c r="D112" s="219" t="s">
        <v>134</v>
      </c>
      <c r="E112" s="220" t="s">
        <v>181</v>
      </c>
      <c r="F112" s="221" t="s">
        <v>182</v>
      </c>
      <c r="G112" s="222" t="s">
        <v>142</v>
      </c>
      <c r="H112" s="223">
        <v>116.99</v>
      </c>
      <c r="I112" s="224"/>
      <c r="J112" s="225">
        <f>ROUND(I112*H112,2)</f>
        <v>0</v>
      </c>
      <c r="K112" s="221" t="s">
        <v>143</v>
      </c>
      <c r="L112" s="45"/>
      <c r="M112" s="226" t="s">
        <v>19</v>
      </c>
      <c r="N112" s="227" t="s">
        <v>43</v>
      </c>
      <c r="O112" s="85"/>
      <c r="P112" s="228">
        <f>O112*H112</f>
        <v>0</v>
      </c>
      <c r="Q112" s="228">
        <v>0</v>
      </c>
      <c r="R112" s="228">
        <f>Q112*H112</f>
        <v>0</v>
      </c>
      <c r="S112" s="228">
        <v>0</v>
      </c>
      <c r="T112" s="229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30" t="s">
        <v>138</v>
      </c>
      <c r="AT112" s="230" t="s">
        <v>134</v>
      </c>
      <c r="AU112" s="230" t="s">
        <v>82</v>
      </c>
      <c r="AY112" s="18" t="s">
        <v>132</v>
      </c>
      <c r="BE112" s="231">
        <f>IF(N112="základní",J112,0)</f>
        <v>0</v>
      </c>
      <c r="BF112" s="231">
        <f>IF(N112="snížená",J112,0)</f>
        <v>0</v>
      </c>
      <c r="BG112" s="231">
        <f>IF(N112="zákl. přenesená",J112,0)</f>
        <v>0</v>
      </c>
      <c r="BH112" s="231">
        <f>IF(N112="sníž. přenesená",J112,0)</f>
        <v>0</v>
      </c>
      <c r="BI112" s="231">
        <f>IF(N112="nulová",J112,0)</f>
        <v>0</v>
      </c>
      <c r="BJ112" s="18" t="s">
        <v>80</v>
      </c>
      <c r="BK112" s="231">
        <f>ROUND(I112*H112,2)</f>
        <v>0</v>
      </c>
      <c r="BL112" s="18" t="s">
        <v>138</v>
      </c>
      <c r="BM112" s="230" t="s">
        <v>183</v>
      </c>
    </row>
    <row r="113" s="2" customFormat="1">
      <c r="A113" s="39"/>
      <c r="B113" s="40"/>
      <c r="C113" s="41"/>
      <c r="D113" s="232" t="s">
        <v>145</v>
      </c>
      <c r="E113" s="41"/>
      <c r="F113" s="233" t="s">
        <v>184</v>
      </c>
      <c r="G113" s="41"/>
      <c r="H113" s="41"/>
      <c r="I113" s="137"/>
      <c r="J113" s="41"/>
      <c r="K113" s="41"/>
      <c r="L113" s="45"/>
      <c r="M113" s="234"/>
      <c r="N113" s="235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145</v>
      </c>
      <c r="AU113" s="18" t="s">
        <v>82</v>
      </c>
    </row>
    <row r="114" s="14" customFormat="1">
      <c r="A114" s="14"/>
      <c r="B114" s="246"/>
      <c r="C114" s="247"/>
      <c r="D114" s="232" t="s">
        <v>147</v>
      </c>
      <c r="E114" s="248" t="s">
        <v>19</v>
      </c>
      <c r="F114" s="249" t="s">
        <v>1551</v>
      </c>
      <c r="G114" s="247"/>
      <c r="H114" s="250">
        <v>116.99</v>
      </c>
      <c r="I114" s="251"/>
      <c r="J114" s="247"/>
      <c r="K114" s="247"/>
      <c r="L114" s="252"/>
      <c r="M114" s="253"/>
      <c r="N114" s="254"/>
      <c r="O114" s="254"/>
      <c r="P114" s="254"/>
      <c r="Q114" s="254"/>
      <c r="R114" s="254"/>
      <c r="S114" s="254"/>
      <c r="T114" s="25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6" t="s">
        <v>147</v>
      </c>
      <c r="AU114" s="256" t="s">
        <v>82</v>
      </c>
      <c r="AV114" s="14" t="s">
        <v>82</v>
      </c>
      <c r="AW114" s="14" t="s">
        <v>33</v>
      </c>
      <c r="AX114" s="14" t="s">
        <v>80</v>
      </c>
      <c r="AY114" s="256" t="s">
        <v>132</v>
      </c>
    </row>
    <row r="115" s="2" customFormat="1" ht="16.5" customHeight="1">
      <c r="A115" s="39"/>
      <c r="B115" s="40"/>
      <c r="C115" s="219" t="s">
        <v>175</v>
      </c>
      <c r="D115" s="219" t="s">
        <v>134</v>
      </c>
      <c r="E115" s="220" t="s">
        <v>187</v>
      </c>
      <c r="F115" s="221" t="s">
        <v>188</v>
      </c>
      <c r="G115" s="222" t="s">
        <v>142</v>
      </c>
      <c r="H115" s="223">
        <v>116.99</v>
      </c>
      <c r="I115" s="224"/>
      <c r="J115" s="225">
        <f>ROUND(I115*H115,2)</f>
        <v>0</v>
      </c>
      <c r="K115" s="221" t="s">
        <v>143</v>
      </c>
      <c r="L115" s="45"/>
      <c r="M115" s="226" t="s">
        <v>19</v>
      </c>
      <c r="N115" s="227" t="s">
        <v>43</v>
      </c>
      <c r="O115" s="85"/>
      <c r="P115" s="228">
        <f>O115*H115</f>
        <v>0</v>
      </c>
      <c r="Q115" s="228">
        <v>0</v>
      </c>
      <c r="R115" s="228">
        <f>Q115*H115</f>
        <v>0</v>
      </c>
      <c r="S115" s="228">
        <v>0</v>
      </c>
      <c r="T115" s="229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30" t="s">
        <v>138</v>
      </c>
      <c r="AT115" s="230" t="s">
        <v>134</v>
      </c>
      <c r="AU115" s="230" t="s">
        <v>82</v>
      </c>
      <c r="AY115" s="18" t="s">
        <v>132</v>
      </c>
      <c r="BE115" s="231">
        <f>IF(N115="základní",J115,0)</f>
        <v>0</v>
      </c>
      <c r="BF115" s="231">
        <f>IF(N115="snížená",J115,0)</f>
        <v>0</v>
      </c>
      <c r="BG115" s="231">
        <f>IF(N115="zákl. přenesená",J115,0)</f>
        <v>0</v>
      </c>
      <c r="BH115" s="231">
        <f>IF(N115="sníž. přenesená",J115,0)</f>
        <v>0</v>
      </c>
      <c r="BI115" s="231">
        <f>IF(N115="nulová",J115,0)</f>
        <v>0</v>
      </c>
      <c r="BJ115" s="18" t="s">
        <v>80</v>
      </c>
      <c r="BK115" s="231">
        <f>ROUND(I115*H115,2)</f>
        <v>0</v>
      </c>
      <c r="BL115" s="18" t="s">
        <v>138</v>
      </c>
      <c r="BM115" s="230" t="s">
        <v>189</v>
      </c>
    </row>
    <row r="116" s="2" customFormat="1">
      <c r="A116" s="39"/>
      <c r="B116" s="40"/>
      <c r="C116" s="41"/>
      <c r="D116" s="232" t="s">
        <v>145</v>
      </c>
      <c r="E116" s="41"/>
      <c r="F116" s="233" t="s">
        <v>190</v>
      </c>
      <c r="G116" s="41"/>
      <c r="H116" s="41"/>
      <c r="I116" s="137"/>
      <c r="J116" s="41"/>
      <c r="K116" s="41"/>
      <c r="L116" s="45"/>
      <c r="M116" s="234"/>
      <c r="N116" s="235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145</v>
      </c>
      <c r="AU116" s="18" t="s">
        <v>82</v>
      </c>
    </row>
    <row r="117" s="2" customFormat="1" ht="16.5" customHeight="1">
      <c r="A117" s="39"/>
      <c r="B117" s="40"/>
      <c r="C117" s="219" t="s">
        <v>180</v>
      </c>
      <c r="D117" s="219" t="s">
        <v>134</v>
      </c>
      <c r="E117" s="220" t="s">
        <v>192</v>
      </c>
      <c r="F117" s="221" t="s">
        <v>193</v>
      </c>
      <c r="G117" s="222" t="s">
        <v>194</v>
      </c>
      <c r="H117" s="223">
        <v>210.58199999999999</v>
      </c>
      <c r="I117" s="224"/>
      <c r="J117" s="225">
        <f>ROUND(I117*H117,2)</f>
        <v>0</v>
      </c>
      <c r="K117" s="221" t="s">
        <v>143</v>
      </c>
      <c r="L117" s="45"/>
      <c r="M117" s="226" t="s">
        <v>19</v>
      </c>
      <c r="N117" s="227" t="s">
        <v>43</v>
      </c>
      <c r="O117" s="85"/>
      <c r="P117" s="228">
        <f>O117*H117</f>
        <v>0</v>
      </c>
      <c r="Q117" s="228">
        <v>0</v>
      </c>
      <c r="R117" s="228">
        <f>Q117*H117</f>
        <v>0</v>
      </c>
      <c r="S117" s="228">
        <v>0</v>
      </c>
      <c r="T117" s="229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30" t="s">
        <v>138</v>
      </c>
      <c r="AT117" s="230" t="s">
        <v>134</v>
      </c>
      <c r="AU117" s="230" t="s">
        <v>82</v>
      </c>
      <c r="AY117" s="18" t="s">
        <v>132</v>
      </c>
      <c r="BE117" s="231">
        <f>IF(N117="základní",J117,0)</f>
        <v>0</v>
      </c>
      <c r="BF117" s="231">
        <f>IF(N117="snížená",J117,0)</f>
        <v>0</v>
      </c>
      <c r="BG117" s="231">
        <f>IF(N117="zákl. přenesená",J117,0)</f>
        <v>0</v>
      </c>
      <c r="BH117" s="231">
        <f>IF(N117="sníž. přenesená",J117,0)</f>
        <v>0</v>
      </c>
      <c r="BI117" s="231">
        <f>IF(N117="nulová",J117,0)</f>
        <v>0</v>
      </c>
      <c r="BJ117" s="18" t="s">
        <v>80</v>
      </c>
      <c r="BK117" s="231">
        <f>ROUND(I117*H117,2)</f>
        <v>0</v>
      </c>
      <c r="BL117" s="18" t="s">
        <v>138</v>
      </c>
      <c r="BM117" s="230" t="s">
        <v>195</v>
      </c>
    </row>
    <row r="118" s="2" customFormat="1">
      <c r="A118" s="39"/>
      <c r="B118" s="40"/>
      <c r="C118" s="41"/>
      <c r="D118" s="232" t="s">
        <v>145</v>
      </c>
      <c r="E118" s="41"/>
      <c r="F118" s="233" t="s">
        <v>196</v>
      </c>
      <c r="G118" s="41"/>
      <c r="H118" s="41"/>
      <c r="I118" s="137"/>
      <c r="J118" s="41"/>
      <c r="K118" s="41"/>
      <c r="L118" s="45"/>
      <c r="M118" s="234"/>
      <c r="N118" s="235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145</v>
      </c>
      <c r="AU118" s="18" t="s">
        <v>82</v>
      </c>
    </row>
    <row r="119" s="14" customFormat="1">
      <c r="A119" s="14"/>
      <c r="B119" s="246"/>
      <c r="C119" s="247"/>
      <c r="D119" s="232" t="s">
        <v>147</v>
      </c>
      <c r="E119" s="248" t="s">
        <v>19</v>
      </c>
      <c r="F119" s="249" t="s">
        <v>1552</v>
      </c>
      <c r="G119" s="247"/>
      <c r="H119" s="250">
        <v>210.58199999999999</v>
      </c>
      <c r="I119" s="251"/>
      <c r="J119" s="247"/>
      <c r="K119" s="247"/>
      <c r="L119" s="252"/>
      <c r="M119" s="253"/>
      <c r="N119" s="254"/>
      <c r="O119" s="254"/>
      <c r="P119" s="254"/>
      <c r="Q119" s="254"/>
      <c r="R119" s="254"/>
      <c r="S119" s="254"/>
      <c r="T119" s="25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6" t="s">
        <v>147</v>
      </c>
      <c r="AU119" s="256" t="s">
        <v>82</v>
      </c>
      <c r="AV119" s="14" t="s">
        <v>82</v>
      </c>
      <c r="AW119" s="14" t="s">
        <v>33</v>
      </c>
      <c r="AX119" s="14" t="s">
        <v>80</v>
      </c>
      <c r="AY119" s="256" t="s">
        <v>132</v>
      </c>
    </row>
    <row r="120" s="2" customFormat="1" ht="16.5" customHeight="1">
      <c r="A120" s="39"/>
      <c r="B120" s="40"/>
      <c r="C120" s="219" t="s">
        <v>186</v>
      </c>
      <c r="D120" s="219" t="s">
        <v>134</v>
      </c>
      <c r="E120" s="220" t="s">
        <v>199</v>
      </c>
      <c r="F120" s="221" t="s">
        <v>200</v>
      </c>
      <c r="G120" s="222" t="s">
        <v>201</v>
      </c>
      <c r="H120" s="223">
        <v>25</v>
      </c>
      <c r="I120" s="224"/>
      <c r="J120" s="225">
        <f>ROUND(I120*H120,2)</f>
        <v>0</v>
      </c>
      <c r="K120" s="221" t="s">
        <v>143</v>
      </c>
      <c r="L120" s="45"/>
      <c r="M120" s="226" t="s">
        <v>19</v>
      </c>
      <c r="N120" s="227" t="s">
        <v>43</v>
      </c>
      <c r="O120" s="85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0" t="s">
        <v>138</v>
      </c>
      <c r="AT120" s="230" t="s">
        <v>134</v>
      </c>
      <c r="AU120" s="230" t="s">
        <v>82</v>
      </c>
      <c r="AY120" s="18" t="s">
        <v>132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18" t="s">
        <v>80</v>
      </c>
      <c r="BK120" s="231">
        <f>ROUND(I120*H120,2)</f>
        <v>0</v>
      </c>
      <c r="BL120" s="18" t="s">
        <v>138</v>
      </c>
      <c r="BM120" s="230" t="s">
        <v>202</v>
      </c>
    </row>
    <row r="121" s="2" customFormat="1">
      <c r="A121" s="39"/>
      <c r="B121" s="40"/>
      <c r="C121" s="41"/>
      <c r="D121" s="232" t="s">
        <v>145</v>
      </c>
      <c r="E121" s="41"/>
      <c r="F121" s="233" t="s">
        <v>203</v>
      </c>
      <c r="G121" s="41"/>
      <c r="H121" s="41"/>
      <c r="I121" s="137"/>
      <c r="J121" s="41"/>
      <c r="K121" s="41"/>
      <c r="L121" s="45"/>
      <c r="M121" s="234"/>
      <c r="N121" s="235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145</v>
      </c>
      <c r="AU121" s="18" t="s">
        <v>82</v>
      </c>
    </row>
    <row r="122" s="14" customFormat="1">
      <c r="A122" s="14"/>
      <c r="B122" s="246"/>
      <c r="C122" s="247"/>
      <c r="D122" s="232" t="s">
        <v>147</v>
      </c>
      <c r="E122" s="248" t="s">
        <v>19</v>
      </c>
      <c r="F122" s="249" t="s">
        <v>1553</v>
      </c>
      <c r="G122" s="247"/>
      <c r="H122" s="250">
        <v>25</v>
      </c>
      <c r="I122" s="251"/>
      <c r="J122" s="247"/>
      <c r="K122" s="247"/>
      <c r="L122" s="252"/>
      <c r="M122" s="253"/>
      <c r="N122" s="254"/>
      <c r="O122" s="254"/>
      <c r="P122" s="254"/>
      <c r="Q122" s="254"/>
      <c r="R122" s="254"/>
      <c r="S122" s="254"/>
      <c r="T122" s="25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6" t="s">
        <v>147</v>
      </c>
      <c r="AU122" s="256" t="s">
        <v>82</v>
      </c>
      <c r="AV122" s="14" t="s">
        <v>82</v>
      </c>
      <c r="AW122" s="14" t="s">
        <v>33</v>
      </c>
      <c r="AX122" s="14" t="s">
        <v>80</v>
      </c>
      <c r="AY122" s="256" t="s">
        <v>132</v>
      </c>
    </row>
    <row r="123" s="2" customFormat="1" ht="16.5" customHeight="1">
      <c r="A123" s="39"/>
      <c r="B123" s="40"/>
      <c r="C123" s="268" t="s">
        <v>191</v>
      </c>
      <c r="D123" s="268" t="s">
        <v>207</v>
      </c>
      <c r="E123" s="269" t="s">
        <v>208</v>
      </c>
      <c r="F123" s="270" t="s">
        <v>209</v>
      </c>
      <c r="G123" s="271" t="s">
        <v>194</v>
      </c>
      <c r="H123" s="272">
        <v>9</v>
      </c>
      <c r="I123" s="273"/>
      <c r="J123" s="274">
        <f>ROUND(I123*H123,2)</f>
        <v>0</v>
      </c>
      <c r="K123" s="270" t="s">
        <v>143</v>
      </c>
      <c r="L123" s="275"/>
      <c r="M123" s="276" t="s">
        <v>19</v>
      </c>
      <c r="N123" s="277" t="s">
        <v>43</v>
      </c>
      <c r="O123" s="85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180</v>
      </c>
      <c r="AT123" s="230" t="s">
        <v>207</v>
      </c>
      <c r="AU123" s="230" t="s">
        <v>82</v>
      </c>
      <c r="AY123" s="18" t="s">
        <v>132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80</v>
      </c>
      <c r="BK123" s="231">
        <f>ROUND(I123*H123,2)</f>
        <v>0</v>
      </c>
      <c r="BL123" s="18" t="s">
        <v>138</v>
      </c>
      <c r="BM123" s="230" t="s">
        <v>210</v>
      </c>
    </row>
    <row r="124" s="2" customFormat="1">
      <c r="A124" s="39"/>
      <c r="B124" s="40"/>
      <c r="C124" s="41"/>
      <c r="D124" s="232" t="s">
        <v>145</v>
      </c>
      <c r="E124" s="41"/>
      <c r="F124" s="233" t="s">
        <v>209</v>
      </c>
      <c r="G124" s="41"/>
      <c r="H124" s="41"/>
      <c r="I124" s="137"/>
      <c r="J124" s="41"/>
      <c r="K124" s="41"/>
      <c r="L124" s="45"/>
      <c r="M124" s="234"/>
      <c r="N124" s="235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145</v>
      </c>
      <c r="AU124" s="18" t="s">
        <v>82</v>
      </c>
    </row>
    <row r="125" s="14" customFormat="1">
      <c r="A125" s="14"/>
      <c r="B125" s="246"/>
      <c r="C125" s="247"/>
      <c r="D125" s="232" t="s">
        <v>147</v>
      </c>
      <c r="E125" s="248" t="s">
        <v>19</v>
      </c>
      <c r="F125" s="249" t="s">
        <v>1090</v>
      </c>
      <c r="G125" s="247"/>
      <c r="H125" s="250">
        <v>9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6" t="s">
        <v>147</v>
      </c>
      <c r="AU125" s="256" t="s">
        <v>82</v>
      </c>
      <c r="AV125" s="14" t="s">
        <v>82</v>
      </c>
      <c r="AW125" s="14" t="s">
        <v>33</v>
      </c>
      <c r="AX125" s="14" t="s">
        <v>80</v>
      </c>
      <c r="AY125" s="256" t="s">
        <v>132</v>
      </c>
    </row>
    <row r="126" s="2" customFormat="1" ht="16.5" customHeight="1">
      <c r="A126" s="39"/>
      <c r="B126" s="40"/>
      <c r="C126" s="219" t="s">
        <v>198</v>
      </c>
      <c r="D126" s="219" t="s">
        <v>134</v>
      </c>
      <c r="E126" s="220" t="s">
        <v>213</v>
      </c>
      <c r="F126" s="221" t="s">
        <v>214</v>
      </c>
      <c r="G126" s="222" t="s">
        <v>201</v>
      </c>
      <c r="H126" s="223">
        <v>25</v>
      </c>
      <c r="I126" s="224"/>
      <c r="J126" s="225">
        <f>ROUND(I126*H126,2)</f>
        <v>0</v>
      </c>
      <c r="K126" s="221" t="s">
        <v>19</v>
      </c>
      <c r="L126" s="45"/>
      <c r="M126" s="226" t="s">
        <v>19</v>
      </c>
      <c r="N126" s="227" t="s">
        <v>43</v>
      </c>
      <c r="O126" s="85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138</v>
      </c>
      <c r="AT126" s="230" t="s">
        <v>134</v>
      </c>
      <c r="AU126" s="230" t="s">
        <v>82</v>
      </c>
      <c r="AY126" s="18" t="s">
        <v>132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80</v>
      </c>
      <c r="BK126" s="231">
        <f>ROUND(I126*H126,2)</f>
        <v>0</v>
      </c>
      <c r="BL126" s="18" t="s">
        <v>138</v>
      </c>
      <c r="BM126" s="230" t="s">
        <v>215</v>
      </c>
    </row>
    <row r="127" s="2" customFormat="1">
      <c r="A127" s="39"/>
      <c r="B127" s="40"/>
      <c r="C127" s="41"/>
      <c r="D127" s="232" t="s">
        <v>145</v>
      </c>
      <c r="E127" s="41"/>
      <c r="F127" s="233" t="s">
        <v>216</v>
      </c>
      <c r="G127" s="41"/>
      <c r="H127" s="41"/>
      <c r="I127" s="137"/>
      <c r="J127" s="41"/>
      <c r="K127" s="41"/>
      <c r="L127" s="45"/>
      <c r="M127" s="234"/>
      <c r="N127" s="235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145</v>
      </c>
      <c r="AU127" s="18" t="s">
        <v>82</v>
      </c>
    </row>
    <row r="128" s="12" customFormat="1" ht="22.8" customHeight="1">
      <c r="A128" s="12"/>
      <c r="B128" s="203"/>
      <c r="C128" s="204"/>
      <c r="D128" s="205" t="s">
        <v>71</v>
      </c>
      <c r="E128" s="217" t="s">
        <v>217</v>
      </c>
      <c r="F128" s="217" t="s">
        <v>218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SUM(P129:P132)</f>
        <v>0</v>
      </c>
      <c r="Q128" s="211"/>
      <c r="R128" s="212">
        <f>SUM(R129:R132)</f>
        <v>0</v>
      </c>
      <c r="S128" s="211"/>
      <c r="T128" s="213">
        <f>SUM(T129:T132)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80</v>
      </c>
      <c r="AT128" s="215" t="s">
        <v>71</v>
      </c>
      <c r="AU128" s="215" t="s">
        <v>80</v>
      </c>
      <c r="AY128" s="214" t="s">
        <v>132</v>
      </c>
      <c r="BK128" s="216">
        <f>SUM(BK129:BK132)</f>
        <v>0</v>
      </c>
    </row>
    <row r="129" s="2" customFormat="1" ht="16.5" customHeight="1">
      <c r="A129" s="39"/>
      <c r="B129" s="40"/>
      <c r="C129" s="219" t="s">
        <v>206</v>
      </c>
      <c r="D129" s="219" t="s">
        <v>134</v>
      </c>
      <c r="E129" s="220" t="s">
        <v>1554</v>
      </c>
      <c r="F129" s="221" t="s">
        <v>1555</v>
      </c>
      <c r="G129" s="222" t="s">
        <v>222</v>
      </c>
      <c r="H129" s="223">
        <v>2</v>
      </c>
      <c r="I129" s="224"/>
      <c r="J129" s="225">
        <f>ROUND(I129*H129,2)</f>
        <v>0</v>
      </c>
      <c r="K129" s="221" t="s">
        <v>19</v>
      </c>
      <c r="L129" s="45"/>
      <c r="M129" s="226" t="s">
        <v>19</v>
      </c>
      <c r="N129" s="227" t="s">
        <v>43</v>
      </c>
      <c r="O129" s="85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138</v>
      </c>
      <c r="AT129" s="230" t="s">
        <v>134</v>
      </c>
      <c r="AU129" s="230" t="s">
        <v>82</v>
      </c>
      <c r="AY129" s="18" t="s">
        <v>132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80</v>
      </c>
      <c r="BK129" s="231">
        <f>ROUND(I129*H129,2)</f>
        <v>0</v>
      </c>
      <c r="BL129" s="18" t="s">
        <v>138</v>
      </c>
      <c r="BM129" s="230" t="s">
        <v>1556</v>
      </c>
    </row>
    <row r="130" s="2" customFormat="1" ht="16.5" customHeight="1">
      <c r="A130" s="39"/>
      <c r="B130" s="40"/>
      <c r="C130" s="219" t="s">
        <v>212</v>
      </c>
      <c r="D130" s="219" t="s">
        <v>134</v>
      </c>
      <c r="E130" s="220" t="s">
        <v>1557</v>
      </c>
      <c r="F130" s="221" t="s">
        <v>1558</v>
      </c>
      <c r="G130" s="222" t="s">
        <v>1559</v>
      </c>
      <c r="H130" s="223">
        <v>1</v>
      </c>
      <c r="I130" s="224"/>
      <c r="J130" s="225">
        <f>ROUND(I130*H130,2)</f>
        <v>0</v>
      </c>
      <c r="K130" s="221" t="s">
        <v>19</v>
      </c>
      <c r="L130" s="45"/>
      <c r="M130" s="226" t="s">
        <v>19</v>
      </c>
      <c r="N130" s="227" t="s">
        <v>43</v>
      </c>
      <c r="O130" s="85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138</v>
      </c>
      <c r="AT130" s="230" t="s">
        <v>134</v>
      </c>
      <c r="AU130" s="230" t="s">
        <v>82</v>
      </c>
      <c r="AY130" s="18" t="s">
        <v>132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80</v>
      </c>
      <c r="BK130" s="231">
        <f>ROUND(I130*H130,2)</f>
        <v>0</v>
      </c>
      <c r="BL130" s="18" t="s">
        <v>138</v>
      </c>
      <c r="BM130" s="230" t="s">
        <v>1560</v>
      </c>
    </row>
    <row r="131" s="2" customFormat="1" ht="16.5" customHeight="1">
      <c r="A131" s="39"/>
      <c r="B131" s="40"/>
      <c r="C131" s="219" t="s">
        <v>219</v>
      </c>
      <c r="D131" s="219" t="s">
        <v>134</v>
      </c>
      <c r="E131" s="220" t="s">
        <v>1561</v>
      </c>
      <c r="F131" s="221" t="s">
        <v>1562</v>
      </c>
      <c r="G131" s="222" t="s">
        <v>222</v>
      </c>
      <c r="H131" s="223">
        <v>4</v>
      </c>
      <c r="I131" s="224"/>
      <c r="J131" s="225">
        <f>ROUND(I131*H131,2)</f>
        <v>0</v>
      </c>
      <c r="K131" s="221" t="s">
        <v>19</v>
      </c>
      <c r="L131" s="45"/>
      <c r="M131" s="226" t="s">
        <v>19</v>
      </c>
      <c r="N131" s="227" t="s">
        <v>43</v>
      </c>
      <c r="O131" s="85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138</v>
      </c>
      <c r="AT131" s="230" t="s">
        <v>134</v>
      </c>
      <c r="AU131" s="230" t="s">
        <v>82</v>
      </c>
      <c r="AY131" s="18" t="s">
        <v>132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80</v>
      </c>
      <c r="BK131" s="231">
        <f>ROUND(I131*H131,2)</f>
        <v>0</v>
      </c>
      <c r="BL131" s="18" t="s">
        <v>138</v>
      </c>
      <c r="BM131" s="230" t="s">
        <v>1157</v>
      </c>
    </row>
    <row r="132" s="2" customFormat="1" ht="16.5" customHeight="1">
      <c r="A132" s="39"/>
      <c r="B132" s="40"/>
      <c r="C132" s="219" t="s">
        <v>8</v>
      </c>
      <c r="D132" s="219" t="s">
        <v>134</v>
      </c>
      <c r="E132" s="220" t="s">
        <v>1563</v>
      </c>
      <c r="F132" s="221" t="s">
        <v>1564</v>
      </c>
      <c r="G132" s="222" t="s">
        <v>222</v>
      </c>
      <c r="H132" s="223">
        <v>9</v>
      </c>
      <c r="I132" s="224"/>
      <c r="J132" s="225">
        <f>ROUND(I132*H132,2)</f>
        <v>0</v>
      </c>
      <c r="K132" s="221" t="s">
        <v>19</v>
      </c>
      <c r="L132" s="45"/>
      <c r="M132" s="226" t="s">
        <v>19</v>
      </c>
      <c r="N132" s="227" t="s">
        <v>43</v>
      </c>
      <c r="O132" s="85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138</v>
      </c>
      <c r="AT132" s="230" t="s">
        <v>134</v>
      </c>
      <c r="AU132" s="230" t="s">
        <v>82</v>
      </c>
      <c r="AY132" s="18" t="s">
        <v>132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80</v>
      </c>
      <c r="BK132" s="231">
        <f>ROUND(I132*H132,2)</f>
        <v>0</v>
      </c>
      <c r="BL132" s="18" t="s">
        <v>138</v>
      </c>
      <c r="BM132" s="230" t="s">
        <v>226</v>
      </c>
    </row>
    <row r="133" s="12" customFormat="1" ht="22.8" customHeight="1">
      <c r="A133" s="12"/>
      <c r="B133" s="203"/>
      <c r="C133" s="204"/>
      <c r="D133" s="205" t="s">
        <v>71</v>
      </c>
      <c r="E133" s="217" t="s">
        <v>431</v>
      </c>
      <c r="F133" s="217" t="s">
        <v>432</v>
      </c>
      <c r="G133" s="204"/>
      <c r="H133" s="204"/>
      <c r="I133" s="207"/>
      <c r="J133" s="218">
        <f>BK133</f>
        <v>0</v>
      </c>
      <c r="K133" s="204"/>
      <c r="L133" s="209"/>
      <c r="M133" s="210"/>
      <c r="N133" s="211"/>
      <c r="O133" s="211"/>
      <c r="P133" s="212">
        <f>SUM(P134:P147)</f>
        <v>0</v>
      </c>
      <c r="Q133" s="211"/>
      <c r="R133" s="212">
        <f>SUM(R134:R147)</f>
        <v>0</v>
      </c>
      <c r="S133" s="211"/>
      <c r="T133" s="213">
        <f>SUM(T134:T147)</f>
        <v>3.4814400000000001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80</v>
      </c>
      <c r="AT133" s="215" t="s">
        <v>71</v>
      </c>
      <c r="AU133" s="215" t="s">
        <v>80</v>
      </c>
      <c r="AY133" s="214" t="s">
        <v>132</v>
      </c>
      <c r="BK133" s="216">
        <f>SUM(BK134:BK147)</f>
        <v>0</v>
      </c>
    </row>
    <row r="134" s="2" customFormat="1" ht="16.5" customHeight="1">
      <c r="A134" s="39"/>
      <c r="B134" s="40"/>
      <c r="C134" s="219" t="s">
        <v>227</v>
      </c>
      <c r="D134" s="219" t="s">
        <v>134</v>
      </c>
      <c r="E134" s="220" t="s">
        <v>1565</v>
      </c>
      <c r="F134" s="221" t="s">
        <v>1566</v>
      </c>
      <c r="G134" s="222" t="s">
        <v>352</v>
      </c>
      <c r="H134" s="223">
        <v>328</v>
      </c>
      <c r="I134" s="224"/>
      <c r="J134" s="225">
        <f>ROUND(I134*H134,2)</f>
        <v>0</v>
      </c>
      <c r="K134" s="221" t="s">
        <v>143</v>
      </c>
      <c r="L134" s="45"/>
      <c r="M134" s="226" t="s">
        <v>19</v>
      </c>
      <c r="N134" s="227" t="s">
        <v>43</v>
      </c>
      <c r="O134" s="85"/>
      <c r="P134" s="228">
        <f>O134*H134</f>
        <v>0</v>
      </c>
      <c r="Q134" s="228">
        <v>0</v>
      </c>
      <c r="R134" s="228">
        <f>Q134*H134</f>
        <v>0</v>
      </c>
      <c r="S134" s="228">
        <v>0.00348</v>
      </c>
      <c r="T134" s="229">
        <f>S134*H134</f>
        <v>1.14144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138</v>
      </c>
      <c r="AT134" s="230" t="s">
        <v>134</v>
      </c>
      <c r="AU134" s="230" t="s">
        <v>82</v>
      </c>
      <c r="AY134" s="18" t="s">
        <v>132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80</v>
      </c>
      <c r="BK134" s="231">
        <f>ROUND(I134*H134,2)</f>
        <v>0</v>
      </c>
      <c r="BL134" s="18" t="s">
        <v>138</v>
      </c>
      <c r="BM134" s="230" t="s">
        <v>1567</v>
      </c>
    </row>
    <row r="135" s="2" customFormat="1">
      <c r="A135" s="39"/>
      <c r="B135" s="40"/>
      <c r="C135" s="41"/>
      <c r="D135" s="232" t="s">
        <v>145</v>
      </c>
      <c r="E135" s="41"/>
      <c r="F135" s="233" t="s">
        <v>1568</v>
      </c>
      <c r="G135" s="41"/>
      <c r="H135" s="41"/>
      <c r="I135" s="137"/>
      <c r="J135" s="41"/>
      <c r="K135" s="41"/>
      <c r="L135" s="45"/>
      <c r="M135" s="234"/>
      <c r="N135" s="235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145</v>
      </c>
      <c r="AU135" s="18" t="s">
        <v>82</v>
      </c>
    </row>
    <row r="136" s="14" customFormat="1">
      <c r="A136" s="14"/>
      <c r="B136" s="246"/>
      <c r="C136" s="247"/>
      <c r="D136" s="232" t="s">
        <v>147</v>
      </c>
      <c r="E136" s="248" t="s">
        <v>19</v>
      </c>
      <c r="F136" s="249" t="s">
        <v>1569</v>
      </c>
      <c r="G136" s="247"/>
      <c r="H136" s="250">
        <v>328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147</v>
      </c>
      <c r="AU136" s="256" t="s">
        <v>82</v>
      </c>
      <c r="AV136" s="14" t="s">
        <v>82</v>
      </c>
      <c r="AW136" s="14" t="s">
        <v>33</v>
      </c>
      <c r="AX136" s="14" t="s">
        <v>80</v>
      </c>
      <c r="AY136" s="256" t="s">
        <v>132</v>
      </c>
    </row>
    <row r="137" s="2" customFormat="1" ht="16.5" customHeight="1">
      <c r="A137" s="39"/>
      <c r="B137" s="40"/>
      <c r="C137" s="219" t="s">
        <v>232</v>
      </c>
      <c r="D137" s="219" t="s">
        <v>134</v>
      </c>
      <c r="E137" s="220" t="s">
        <v>1570</v>
      </c>
      <c r="F137" s="221" t="s">
        <v>1571</v>
      </c>
      <c r="G137" s="222" t="s">
        <v>319</v>
      </c>
      <c r="H137" s="223">
        <v>26</v>
      </c>
      <c r="I137" s="224"/>
      <c r="J137" s="225">
        <f>ROUND(I137*H137,2)</f>
        <v>0</v>
      </c>
      <c r="K137" s="221" t="s">
        <v>19</v>
      </c>
      <c r="L137" s="45"/>
      <c r="M137" s="226" t="s">
        <v>19</v>
      </c>
      <c r="N137" s="227" t="s">
        <v>43</v>
      </c>
      <c r="O137" s="85"/>
      <c r="P137" s="228">
        <f>O137*H137</f>
        <v>0</v>
      </c>
      <c r="Q137" s="228">
        <v>0</v>
      </c>
      <c r="R137" s="228">
        <f>Q137*H137</f>
        <v>0</v>
      </c>
      <c r="S137" s="228">
        <v>0.089999999999999997</v>
      </c>
      <c r="T137" s="229">
        <f>S137*H137</f>
        <v>2.3399999999999999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138</v>
      </c>
      <c r="AT137" s="230" t="s">
        <v>134</v>
      </c>
      <c r="AU137" s="230" t="s">
        <v>82</v>
      </c>
      <c r="AY137" s="18" t="s">
        <v>132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80</v>
      </c>
      <c r="BK137" s="231">
        <f>ROUND(I137*H137,2)</f>
        <v>0</v>
      </c>
      <c r="BL137" s="18" t="s">
        <v>138</v>
      </c>
      <c r="BM137" s="230" t="s">
        <v>1572</v>
      </c>
    </row>
    <row r="138" s="2" customFormat="1">
      <c r="A138" s="39"/>
      <c r="B138" s="40"/>
      <c r="C138" s="41"/>
      <c r="D138" s="232" t="s">
        <v>145</v>
      </c>
      <c r="E138" s="41"/>
      <c r="F138" s="233" t="s">
        <v>1573</v>
      </c>
      <c r="G138" s="41"/>
      <c r="H138" s="41"/>
      <c r="I138" s="137"/>
      <c r="J138" s="41"/>
      <c r="K138" s="41"/>
      <c r="L138" s="45"/>
      <c r="M138" s="234"/>
      <c r="N138" s="235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145</v>
      </c>
      <c r="AU138" s="18" t="s">
        <v>82</v>
      </c>
    </row>
    <row r="139" s="2" customFormat="1" ht="16.5" customHeight="1">
      <c r="A139" s="39"/>
      <c r="B139" s="40"/>
      <c r="C139" s="219" t="s">
        <v>236</v>
      </c>
      <c r="D139" s="219" t="s">
        <v>134</v>
      </c>
      <c r="E139" s="220" t="s">
        <v>438</v>
      </c>
      <c r="F139" s="221" t="s">
        <v>439</v>
      </c>
      <c r="G139" s="222" t="s">
        <v>194</v>
      </c>
      <c r="H139" s="223">
        <v>3.4809999999999999</v>
      </c>
      <c r="I139" s="224"/>
      <c r="J139" s="225">
        <f>ROUND(I139*H139,2)</f>
        <v>0</v>
      </c>
      <c r="K139" s="221" t="s">
        <v>143</v>
      </c>
      <c r="L139" s="45"/>
      <c r="M139" s="226" t="s">
        <v>19</v>
      </c>
      <c r="N139" s="227" t="s">
        <v>43</v>
      </c>
      <c r="O139" s="85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138</v>
      </c>
      <c r="AT139" s="230" t="s">
        <v>134</v>
      </c>
      <c r="AU139" s="230" t="s">
        <v>82</v>
      </c>
      <c r="AY139" s="18" t="s">
        <v>132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80</v>
      </c>
      <c r="BK139" s="231">
        <f>ROUND(I139*H139,2)</f>
        <v>0</v>
      </c>
      <c r="BL139" s="18" t="s">
        <v>138</v>
      </c>
      <c r="BM139" s="230" t="s">
        <v>1174</v>
      </c>
    </row>
    <row r="140" s="2" customFormat="1">
      <c r="A140" s="39"/>
      <c r="B140" s="40"/>
      <c r="C140" s="41"/>
      <c r="D140" s="232" t="s">
        <v>145</v>
      </c>
      <c r="E140" s="41"/>
      <c r="F140" s="233" t="s">
        <v>441</v>
      </c>
      <c r="G140" s="41"/>
      <c r="H140" s="41"/>
      <c r="I140" s="137"/>
      <c r="J140" s="41"/>
      <c r="K140" s="41"/>
      <c r="L140" s="45"/>
      <c r="M140" s="234"/>
      <c r="N140" s="235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145</v>
      </c>
      <c r="AU140" s="18" t="s">
        <v>82</v>
      </c>
    </row>
    <row r="141" s="2" customFormat="1" ht="16.5" customHeight="1">
      <c r="A141" s="39"/>
      <c r="B141" s="40"/>
      <c r="C141" s="219" t="s">
        <v>242</v>
      </c>
      <c r="D141" s="219" t="s">
        <v>134</v>
      </c>
      <c r="E141" s="220" t="s">
        <v>443</v>
      </c>
      <c r="F141" s="221" t="s">
        <v>444</v>
      </c>
      <c r="G141" s="222" t="s">
        <v>194</v>
      </c>
      <c r="H141" s="223">
        <v>3.4809999999999999</v>
      </c>
      <c r="I141" s="224"/>
      <c r="J141" s="225">
        <f>ROUND(I141*H141,2)</f>
        <v>0</v>
      </c>
      <c r="K141" s="221" t="s">
        <v>143</v>
      </c>
      <c r="L141" s="45"/>
      <c r="M141" s="226" t="s">
        <v>19</v>
      </c>
      <c r="N141" s="227" t="s">
        <v>43</v>
      </c>
      <c r="O141" s="85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138</v>
      </c>
      <c r="AT141" s="230" t="s">
        <v>134</v>
      </c>
      <c r="AU141" s="230" t="s">
        <v>82</v>
      </c>
      <c r="AY141" s="18" t="s">
        <v>132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80</v>
      </c>
      <c r="BK141" s="231">
        <f>ROUND(I141*H141,2)</f>
        <v>0</v>
      </c>
      <c r="BL141" s="18" t="s">
        <v>138</v>
      </c>
      <c r="BM141" s="230" t="s">
        <v>1175</v>
      </c>
    </row>
    <row r="142" s="2" customFormat="1">
      <c r="A142" s="39"/>
      <c r="B142" s="40"/>
      <c r="C142" s="41"/>
      <c r="D142" s="232" t="s">
        <v>145</v>
      </c>
      <c r="E142" s="41"/>
      <c r="F142" s="233" t="s">
        <v>446</v>
      </c>
      <c r="G142" s="41"/>
      <c r="H142" s="41"/>
      <c r="I142" s="137"/>
      <c r="J142" s="41"/>
      <c r="K142" s="41"/>
      <c r="L142" s="45"/>
      <c r="M142" s="234"/>
      <c r="N142" s="235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145</v>
      </c>
      <c r="AU142" s="18" t="s">
        <v>82</v>
      </c>
    </row>
    <row r="143" s="2" customFormat="1" ht="16.5" customHeight="1">
      <c r="A143" s="39"/>
      <c r="B143" s="40"/>
      <c r="C143" s="219" t="s">
        <v>256</v>
      </c>
      <c r="D143" s="219" t="s">
        <v>134</v>
      </c>
      <c r="E143" s="220" t="s">
        <v>448</v>
      </c>
      <c r="F143" s="221" t="s">
        <v>449</v>
      </c>
      <c r="G143" s="222" t="s">
        <v>194</v>
      </c>
      <c r="H143" s="223">
        <v>6.9619999999999997</v>
      </c>
      <c r="I143" s="224"/>
      <c r="J143" s="225">
        <f>ROUND(I143*H143,2)</f>
        <v>0</v>
      </c>
      <c r="K143" s="221" t="s">
        <v>143</v>
      </c>
      <c r="L143" s="45"/>
      <c r="M143" s="226" t="s">
        <v>19</v>
      </c>
      <c r="N143" s="227" t="s">
        <v>43</v>
      </c>
      <c r="O143" s="85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138</v>
      </c>
      <c r="AT143" s="230" t="s">
        <v>134</v>
      </c>
      <c r="AU143" s="230" t="s">
        <v>82</v>
      </c>
      <c r="AY143" s="18" t="s">
        <v>132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80</v>
      </c>
      <c r="BK143" s="231">
        <f>ROUND(I143*H143,2)</f>
        <v>0</v>
      </c>
      <c r="BL143" s="18" t="s">
        <v>138</v>
      </c>
      <c r="BM143" s="230" t="s">
        <v>1176</v>
      </c>
    </row>
    <row r="144" s="2" customFormat="1">
      <c r="A144" s="39"/>
      <c r="B144" s="40"/>
      <c r="C144" s="41"/>
      <c r="D144" s="232" t="s">
        <v>145</v>
      </c>
      <c r="E144" s="41"/>
      <c r="F144" s="233" t="s">
        <v>451</v>
      </c>
      <c r="G144" s="41"/>
      <c r="H144" s="41"/>
      <c r="I144" s="137"/>
      <c r="J144" s="41"/>
      <c r="K144" s="41"/>
      <c r="L144" s="45"/>
      <c r="M144" s="234"/>
      <c r="N144" s="235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145</v>
      </c>
      <c r="AU144" s="18" t="s">
        <v>82</v>
      </c>
    </row>
    <row r="145" s="14" customFormat="1">
      <c r="A145" s="14"/>
      <c r="B145" s="246"/>
      <c r="C145" s="247"/>
      <c r="D145" s="232" t="s">
        <v>147</v>
      </c>
      <c r="E145" s="247"/>
      <c r="F145" s="249" t="s">
        <v>1574</v>
      </c>
      <c r="G145" s="247"/>
      <c r="H145" s="250">
        <v>6.9619999999999997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147</v>
      </c>
      <c r="AU145" s="256" t="s">
        <v>82</v>
      </c>
      <c r="AV145" s="14" t="s">
        <v>82</v>
      </c>
      <c r="AW145" s="14" t="s">
        <v>4</v>
      </c>
      <c r="AX145" s="14" t="s">
        <v>80</v>
      </c>
      <c r="AY145" s="256" t="s">
        <v>132</v>
      </c>
    </row>
    <row r="146" s="2" customFormat="1" ht="16.5" customHeight="1">
      <c r="A146" s="39"/>
      <c r="B146" s="40"/>
      <c r="C146" s="219" t="s">
        <v>7</v>
      </c>
      <c r="D146" s="219" t="s">
        <v>134</v>
      </c>
      <c r="E146" s="220" t="s">
        <v>454</v>
      </c>
      <c r="F146" s="221" t="s">
        <v>455</v>
      </c>
      <c r="G146" s="222" t="s">
        <v>194</v>
      </c>
      <c r="H146" s="223">
        <v>3.4809999999999999</v>
      </c>
      <c r="I146" s="224"/>
      <c r="J146" s="225">
        <f>ROUND(I146*H146,2)</f>
        <v>0</v>
      </c>
      <c r="K146" s="221" t="s">
        <v>19</v>
      </c>
      <c r="L146" s="45"/>
      <c r="M146" s="226" t="s">
        <v>19</v>
      </c>
      <c r="N146" s="227" t="s">
        <v>43</v>
      </c>
      <c r="O146" s="85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138</v>
      </c>
      <c r="AT146" s="230" t="s">
        <v>134</v>
      </c>
      <c r="AU146" s="230" t="s">
        <v>82</v>
      </c>
      <c r="AY146" s="18" t="s">
        <v>132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80</v>
      </c>
      <c r="BK146" s="231">
        <f>ROUND(I146*H146,2)</f>
        <v>0</v>
      </c>
      <c r="BL146" s="18" t="s">
        <v>138</v>
      </c>
      <c r="BM146" s="230" t="s">
        <v>1178</v>
      </c>
    </row>
    <row r="147" s="2" customFormat="1">
      <c r="A147" s="39"/>
      <c r="B147" s="40"/>
      <c r="C147" s="41"/>
      <c r="D147" s="232" t="s">
        <v>145</v>
      </c>
      <c r="E147" s="41"/>
      <c r="F147" s="233" t="s">
        <v>457</v>
      </c>
      <c r="G147" s="41"/>
      <c r="H147" s="41"/>
      <c r="I147" s="137"/>
      <c r="J147" s="41"/>
      <c r="K147" s="41"/>
      <c r="L147" s="45"/>
      <c r="M147" s="234"/>
      <c r="N147" s="235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145</v>
      </c>
      <c r="AU147" s="18" t="s">
        <v>82</v>
      </c>
    </row>
    <row r="148" s="12" customFormat="1" ht="22.8" customHeight="1">
      <c r="A148" s="12"/>
      <c r="B148" s="203"/>
      <c r="C148" s="204"/>
      <c r="D148" s="205" t="s">
        <v>71</v>
      </c>
      <c r="E148" s="217" t="s">
        <v>465</v>
      </c>
      <c r="F148" s="217" t="s">
        <v>466</v>
      </c>
      <c r="G148" s="204"/>
      <c r="H148" s="204"/>
      <c r="I148" s="207"/>
      <c r="J148" s="218">
        <f>BK148</f>
        <v>0</v>
      </c>
      <c r="K148" s="204"/>
      <c r="L148" s="209"/>
      <c r="M148" s="210"/>
      <c r="N148" s="211"/>
      <c r="O148" s="211"/>
      <c r="P148" s="212">
        <f>SUM(P149:P177)</f>
        <v>0</v>
      </c>
      <c r="Q148" s="211"/>
      <c r="R148" s="212">
        <f>SUM(R149:R177)</f>
        <v>0</v>
      </c>
      <c r="S148" s="211"/>
      <c r="T148" s="213">
        <f>SUM(T149:T177)</f>
        <v>190.57999999999998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4" t="s">
        <v>80</v>
      </c>
      <c r="AT148" s="215" t="s">
        <v>71</v>
      </c>
      <c r="AU148" s="215" t="s">
        <v>80</v>
      </c>
      <c r="AY148" s="214" t="s">
        <v>132</v>
      </c>
      <c r="BK148" s="216">
        <f>SUM(BK149:BK177)</f>
        <v>0</v>
      </c>
    </row>
    <row r="149" s="2" customFormat="1" ht="16.5" customHeight="1">
      <c r="A149" s="39"/>
      <c r="B149" s="40"/>
      <c r="C149" s="219" t="s">
        <v>265</v>
      </c>
      <c r="D149" s="219" t="s">
        <v>134</v>
      </c>
      <c r="E149" s="220" t="s">
        <v>1575</v>
      </c>
      <c r="F149" s="221" t="s">
        <v>1576</v>
      </c>
      <c r="G149" s="222" t="s">
        <v>201</v>
      </c>
      <c r="H149" s="223">
        <v>619</v>
      </c>
      <c r="I149" s="224"/>
      <c r="J149" s="225">
        <f>ROUND(I149*H149,2)</f>
        <v>0</v>
      </c>
      <c r="K149" s="221" t="s">
        <v>19</v>
      </c>
      <c r="L149" s="45"/>
      <c r="M149" s="226" t="s">
        <v>19</v>
      </c>
      <c r="N149" s="227" t="s">
        <v>43</v>
      </c>
      <c r="O149" s="85"/>
      <c r="P149" s="228">
        <f>O149*H149</f>
        <v>0</v>
      </c>
      <c r="Q149" s="228">
        <v>0</v>
      </c>
      <c r="R149" s="228">
        <f>Q149*H149</f>
        <v>0</v>
      </c>
      <c r="S149" s="228">
        <v>0.01</v>
      </c>
      <c r="T149" s="229">
        <f>S149*H149</f>
        <v>6.1900000000000004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138</v>
      </c>
      <c r="AT149" s="230" t="s">
        <v>134</v>
      </c>
      <c r="AU149" s="230" t="s">
        <v>82</v>
      </c>
      <c r="AY149" s="18" t="s">
        <v>132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80</v>
      </c>
      <c r="BK149" s="231">
        <f>ROUND(I149*H149,2)</f>
        <v>0</v>
      </c>
      <c r="BL149" s="18" t="s">
        <v>138</v>
      </c>
      <c r="BM149" s="230" t="s">
        <v>470</v>
      </c>
    </row>
    <row r="150" s="2" customFormat="1">
      <c r="A150" s="39"/>
      <c r="B150" s="40"/>
      <c r="C150" s="41"/>
      <c r="D150" s="232" t="s">
        <v>145</v>
      </c>
      <c r="E150" s="41"/>
      <c r="F150" s="233" t="s">
        <v>469</v>
      </c>
      <c r="G150" s="41"/>
      <c r="H150" s="41"/>
      <c r="I150" s="137"/>
      <c r="J150" s="41"/>
      <c r="K150" s="41"/>
      <c r="L150" s="45"/>
      <c r="M150" s="234"/>
      <c r="N150" s="235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145</v>
      </c>
      <c r="AU150" s="18" t="s">
        <v>82</v>
      </c>
    </row>
    <row r="151" s="14" customFormat="1">
      <c r="A151" s="14"/>
      <c r="B151" s="246"/>
      <c r="C151" s="247"/>
      <c r="D151" s="232" t="s">
        <v>147</v>
      </c>
      <c r="E151" s="248" t="s">
        <v>19</v>
      </c>
      <c r="F151" s="249" t="s">
        <v>1577</v>
      </c>
      <c r="G151" s="247"/>
      <c r="H151" s="250">
        <v>619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6" t="s">
        <v>147</v>
      </c>
      <c r="AU151" s="256" t="s">
        <v>82</v>
      </c>
      <c r="AV151" s="14" t="s">
        <v>82</v>
      </c>
      <c r="AW151" s="14" t="s">
        <v>33</v>
      </c>
      <c r="AX151" s="14" t="s">
        <v>80</v>
      </c>
      <c r="AY151" s="256" t="s">
        <v>132</v>
      </c>
    </row>
    <row r="152" s="2" customFormat="1" ht="16.5" customHeight="1">
      <c r="A152" s="39"/>
      <c r="B152" s="40"/>
      <c r="C152" s="219" t="s">
        <v>270</v>
      </c>
      <c r="D152" s="219" t="s">
        <v>134</v>
      </c>
      <c r="E152" s="220" t="s">
        <v>1578</v>
      </c>
      <c r="F152" s="221" t="s">
        <v>1579</v>
      </c>
      <c r="G152" s="222" t="s">
        <v>201</v>
      </c>
      <c r="H152" s="223">
        <v>619</v>
      </c>
      <c r="I152" s="224"/>
      <c r="J152" s="225">
        <f>ROUND(I152*H152,2)</f>
        <v>0</v>
      </c>
      <c r="K152" s="221" t="s">
        <v>143</v>
      </c>
      <c r="L152" s="45"/>
      <c r="M152" s="226" t="s">
        <v>19</v>
      </c>
      <c r="N152" s="227" t="s">
        <v>43</v>
      </c>
      <c r="O152" s="85"/>
      <c r="P152" s="228">
        <f>O152*H152</f>
        <v>0</v>
      </c>
      <c r="Q152" s="228">
        <v>0</v>
      </c>
      <c r="R152" s="228">
        <f>Q152*H152</f>
        <v>0</v>
      </c>
      <c r="S152" s="228">
        <v>0.28999999999999998</v>
      </c>
      <c r="T152" s="229">
        <f>S152*H152</f>
        <v>179.50999999999999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138</v>
      </c>
      <c r="AT152" s="230" t="s">
        <v>134</v>
      </c>
      <c r="AU152" s="230" t="s">
        <v>82</v>
      </c>
      <c r="AY152" s="18" t="s">
        <v>132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80</v>
      </c>
      <c r="BK152" s="231">
        <f>ROUND(I152*H152,2)</f>
        <v>0</v>
      </c>
      <c r="BL152" s="18" t="s">
        <v>138</v>
      </c>
      <c r="BM152" s="230" t="s">
        <v>496</v>
      </c>
    </row>
    <row r="153" s="2" customFormat="1">
      <c r="A153" s="39"/>
      <c r="B153" s="40"/>
      <c r="C153" s="41"/>
      <c r="D153" s="232" t="s">
        <v>145</v>
      </c>
      <c r="E153" s="41"/>
      <c r="F153" s="233" t="s">
        <v>1580</v>
      </c>
      <c r="G153" s="41"/>
      <c r="H153" s="41"/>
      <c r="I153" s="137"/>
      <c r="J153" s="41"/>
      <c r="K153" s="41"/>
      <c r="L153" s="45"/>
      <c r="M153" s="234"/>
      <c r="N153" s="235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145</v>
      </c>
      <c r="AU153" s="18" t="s">
        <v>82</v>
      </c>
    </row>
    <row r="154" s="14" customFormat="1">
      <c r="A154" s="14"/>
      <c r="B154" s="246"/>
      <c r="C154" s="247"/>
      <c r="D154" s="232" t="s">
        <v>147</v>
      </c>
      <c r="E154" s="248" t="s">
        <v>19</v>
      </c>
      <c r="F154" s="249" t="s">
        <v>1577</v>
      </c>
      <c r="G154" s="247"/>
      <c r="H154" s="250">
        <v>619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6" t="s">
        <v>147</v>
      </c>
      <c r="AU154" s="256" t="s">
        <v>82</v>
      </c>
      <c r="AV154" s="14" t="s">
        <v>82</v>
      </c>
      <c r="AW154" s="14" t="s">
        <v>33</v>
      </c>
      <c r="AX154" s="14" t="s">
        <v>80</v>
      </c>
      <c r="AY154" s="256" t="s">
        <v>132</v>
      </c>
    </row>
    <row r="155" s="2" customFormat="1" ht="16.5" customHeight="1">
      <c r="A155" s="39"/>
      <c r="B155" s="40"/>
      <c r="C155" s="219" t="s">
        <v>275</v>
      </c>
      <c r="D155" s="219" t="s">
        <v>134</v>
      </c>
      <c r="E155" s="220" t="s">
        <v>499</v>
      </c>
      <c r="F155" s="221" t="s">
        <v>500</v>
      </c>
      <c r="G155" s="222" t="s">
        <v>352</v>
      </c>
      <c r="H155" s="223">
        <v>122</v>
      </c>
      <c r="I155" s="224"/>
      <c r="J155" s="225">
        <f>ROUND(I155*H155,2)</f>
        <v>0</v>
      </c>
      <c r="K155" s="221" t="s">
        <v>143</v>
      </c>
      <c r="L155" s="45"/>
      <c r="M155" s="226" t="s">
        <v>19</v>
      </c>
      <c r="N155" s="227" t="s">
        <v>43</v>
      </c>
      <c r="O155" s="85"/>
      <c r="P155" s="228">
        <f>O155*H155</f>
        <v>0</v>
      </c>
      <c r="Q155" s="228">
        <v>0</v>
      </c>
      <c r="R155" s="228">
        <f>Q155*H155</f>
        <v>0</v>
      </c>
      <c r="S155" s="228">
        <v>0.040000000000000001</v>
      </c>
      <c r="T155" s="229">
        <f>S155*H155</f>
        <v>4.8799999999999999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138</v>
      </c>
      <c r="AT155" s="230" t="s">
        <v>134</v>
      </c>
      <c r="AU155" s="230" t="s">
        <v>82</v>
      </c>
      <c r="AY155" s="18" t="s">
        <v>132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80</v>
      </c>
      <c r="BK155" s="231">
        <f>ROUND(I155*H155,2)</f>
        <v>0</v>
      </c>
      <c r="BL155" s="18" t="s">
        <v>138</v>
      </c>
      <c r="BM155" s="230" t="s">
        <v>501</v>
      </c>
    </row>
    <row r="156" s="2" customFormat="1">
      <c r="A156" s="39"/>
      <c r="B156" s="40"/>
      <c r="C156" s="41"/>
      <c r="D156" s="232" t="s">
        <v>145</v>
      </c>
      <c r="E156" s="41"/>
      <c r="F156" s="233" t="s">
        <v>502</v>
      </c>
      <c r="G156" s="41"/>
      <c r="H156" s="41"/>
      <c r="I156" s="137"/>
      <c r="J156" s="41"/>
      <c r="K156" s="41"/>
      <c r="L156" s="45"/>
      <c r="M156" s="234"/>
      <c r="N156" s="235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145</v>
      </c>
      <c r="AU156" s="18" t="s">
        <v>82</v>
      </c>
    </row>
    <row r="157" s="2" customFormat="1" ht="16.5" customHeight="1">
      <c r="A157" s="39"/>
      <c r="B157" s="40"/>
      <c r="C157" s="219" t="s">
        <v>280</v>
      </c>
      <c r="D157" s="219" t="s">
        <v>134</v>
      </c>
      <c r="E157" s="220" t="s">
        <v>510</v>
      </c>
      <c r="F157" s="221" t="s">
        <v>511</v>
      </c>
      <c r="G157" s="222" t="s">
        <v>194</v>
      </c>
      <c r="H157" s="223">
        <v>179.50999999999999</v>
      </c>
      <c r="I157" s="224"/>
      <c r="J157" s="225">
        <f>ROUND(I157*H157,2)</f>
        <v>0</v>
      </c>
      <c r="K157" s="221" t="s">
        <v>143</v>
      </c>
      <c r="L157" s="45"/>
      <c r="M157" s="226" t="s">
        <v>19</v>
      </c>
      <c r="N157" s="227" t="s">
        <v>43</v>
      </c>
      <c r="O157" s="85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138</v>
      </c>
      <c r="AT157" s="230" t="s">
        <v>134</v>
      </c>
      <c r="AU157" s="230" t="s">
        <v>82</v>
      </c>
      <c r="AY157" s="18" t="s">
        <v>132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80</v>
      </c>
      <c r="BK157" s="231">
        <f>ROUND(I157*H157,2)</f>
        <v>0</v>
      </c>
      <c r="BL157" s="18" t="s">
        <v>138</v>
      </c>
      <c r="BM157" s="230" t="s">
        <v>512</v>
      </c>
    </row>
    <row r="158" s="2" customFormat="1">
      <c r="A158" s="39"/>
      <c r="B158" s="40"/>
      <c r="C158" s="41"/>
      <c r="D158" s="232" t="s">
        <v>145</v>
      </c>
      <c r="E158" s="41"/>
      <c r="F158" s="233" t="s">
        <v>513</v>
      </c>
      <c r="G158" s="41"/>
      <c r="H158" s="41"/>
      <c r="I158" s="137"/>
      <c r="J158" s="41"/>
      <c r="K158" s="41"/>
      <c r="L158" s="45"/>
      <c r="M158" s="234"/>
      <c r="N158" s="235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145</v>
      </c>
      <c r="AU158" s="18" t="s">
        <v>82</v>
      </c>
    </row>
    <row r="159" s="14" customFormat="1">
      <c r="A159" s="14"/>
      <c r="B159" s="246"/>
      <c r="C159" s="247"/>
      <c r="D159" s="232" t="s">
        <v>147</v>
      </c>
      <c r="E159" s="248" t="s">
        <v>19</v>
      </c>
      <c r="F159" s="249" t="s">
        <v>1581</v>
      </c>
      <c r="G159" s="247"/>
      <c r="H159" s="250">
        <v>179.50999999999999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6" t="s">
        <v>147</v>
      </c>
      <c r="AU159" s="256" t="s">
        <v>82</v>
      </c>
      <c r="AV159" s="14" t="s">
        <v>82</v>
      </c>
      <c r="AW159" s="14" t="s">
        <v>33</v>
      </c>
      <c r="AX159" s="14" t="s">
        <v>80</v>
      </c>
      <c r="AY159" s="256" t="s">
        <v>132</v>
      </c>
    </row>
    <row r="160" s="2" customFormat="1" ht="16.5" customHeight="1">
      <c r="A160" s="39"/>
      <c r="B160" s="40"/>
      <c r="C160" s="219" t="s">
        <v>285</v>
      </c>
      <c r="D160" s="219" t="s">
        <v>134</v>
      </c>
      <c r="E160" s="220" t="s">
        <v>516</v>
      </c>
      <c r="F160" s="221" t="s">
        <v>517</v>
      </c>
      <c r="G160" s="222" t="s">
        <v>194</v>
      </c>
      <c r="H160" s="223">
        <v>359.01999999999998</v>
      </c>
      <c r="I160" s="224"/>
      <c r="J160" s="225">
        <f>ROUND(I160*H160,2)</f>
        <v>0</v>
      </c>
      <c r="K160" s="221" t="s">
        <v>143</v>
      </c>
      <c r="L160" s="45"/>
      <c r="M160" s="226" t="s">
        <v>19</v>
      </c>
      <c r="N160" s="227" t="s">
        <v>43</v>
      </c>
      <c r="O160" s="85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138</v>
      </c>
      <c r="AT160" s="230" t="s">
        <v>134</v>
      </c>
      <c r="AU160" s="230" t="s">
        <v>82</v>
      </c>
      <c r="AY160" s="18" t="s">
        <v>132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80</v>
      </c>
      <c r="BK160" s="231">
        <f>ROUND(I160*H160,2)</f>
        <v>0</v>
      </c>
      <c r="BL160" s="18" t="s">
        <v>138</v>
      </c>
      <c r="BM160" s="230" t="s">
        <v>518</v>
      </c>
    </row>
    <row r="161" s="2" customFormat="1">
      <c r="A161" s="39"/>
      <c r="B161" s="40"/>
      <c r="C161" s="41"/>
      <c r="D161" s="232" t="s">
        <v>145</v>
      </c>
      <c r="E161" s="41"/>
      <c r="F161" s="233" t="s">
        <v>519</v>
      </c>
      <c r="G161" s="41"/>
      <c r="H161" s="41"/>
      <c r="I161" s="137"/>
      <c r="J161" s="41"/>
      <c r="K161" s="41"/>
      <c r="L161" s="45"/>
      <c r="M161" s="234"/>
      <c r="N161" s="235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145</v>
      </c>
      <c r="AU161" s="18" t="s">
        <v>82</v>
      </c>
    </row>
    <row r="162" s="14" customFormat="1">
      <c r="A162" s="14"/>
      <c r="B162" s="246"/>
      <c r="C162" s="247"/>
      <c r="D162" s="232" t="s">
        <v>147</v>
      </c>
      <c r="E162" s="248" t="s">
        <v>19</v>
      </c>
      <c r="F162" s="249" t="s">
        <v>1582</v>
      </c>
      <c r="G162" s="247"/>
      <c r="H162" s="250">
        <v>359.01999999999998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6" t="s">
        <v>147</v>
      </c>
      <c r="AU162" s="256" t="s">
        <v>82</v>
      </c>
      <c r="AV162" s="14" t="s">
        <v>82</v>
      </c>
      <c r="AW162" s="14" t="s">
        <v>33</v>
      </c>
      <c r="AX162" s="14" t="s">
        <v>80</v>
      </c>
      <c r="AY162" s="256" t="s">
        <v>132</v>
      </c>
    </row>
    <row r="163" s="2" customFormat="1" ht="16.5" customHeight="1">
      <c r="A163" s="39"/>
      <c r="B163" s="40"/>
      <c r="C163" s="219" t="s">
        <v>289</v>
      </c>
      <c r="D163" s="219" t="s">
        <v>134</v>
      </c>
      <c r="E163" s="220" t="s">
        <v>522</v>
      </c>
      <c r="F163" s="221" t="s">
        <v>523</v>
      </c>
      <c r="G163" s="222" t="s">
        <v>194</v>
      </c>
      <c r="H163" s="223">
        <v>11.07</v>
      </c>
      <c r="I163" s="224"/>
      <c r="J163" s="225">
        <f>ROUND(I163*H163,2)</f>
        <v>0</v>
      </c>
      <c r="K163" s="221" t="s">
        <v>143</v>
      </c>
      <c r="L163" s="45"/>
      <c r="M163" s="226" t="s">
        <v>19</v>
      </c>
      <c r="N163" s="227" t="s">
        <v>43</v>
      </c>
      <c r="O163" s="85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138</v>
      </c>
      <c r="AT163" s="230" t="s">
        <v>134</v>
      </c>
      <c r="AU163" s="230" t="s">
        <v>82</v>
      </c>
      <c r="AY163" s="18" t="s">
        <v>132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80</v>
      </c>
      <c r="BK163" s="231">
        <f>ROUND(I163*H163,2)</f>
        <v>0</v>
      </c>
      <c r="BL163" s="18" t="s">
        <v>138</v>
      </c>
      <c r="BM163" s="230" t="s">
        <v>524</v>
      </c>
    </row>
    <row r="164" s="2" customFormat="1">
      <c r="A164" s="39"/>
      <c r="B164" s="40"/>
      <c r="C164" s="41"/>
      <c r="D164" s="232" t="s">
        <v>145</v>
      </c>
      <c r="E164" s="41"/>
      <c r="F164" s="233" t="s">
        <v>525</v>
      </c>
      <c r="G164" s="41"/>
      <c r="H164" s="41"/>
      <c r="I164" s="137"/>
      <c r="J164" s="41"/>
      <c r="K164" s="41"/>
      <c r="L164" s="45"/>
      <c r="M164" s="234"/>
      <c r="N164" s="235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145</v>
      </c>
      <c r="AU164" s="18" t="s">
        <v>82</v>
      </c>
    </row>
    <row r="165" s="14" customFormat="1">
      <c r="A165" s="14"/>
      <c r="B165" s="246"/>
      <c r="C165" s="247"/>
      <c r="D165" s="232" t="s">
        <v>147</v>
      </c>
      <c r="E165" s="248" t="s">
        <v>19</v>
      </c>
      <c r="F165" s="249" t="s">
        <v>1583</v>
      </c>
      <c r="G165" s="247"/>
      <c r="H165" s="250">
        <v>11.07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6" t="s">
        <v>147</v>
      </c>
      <c r="AU165" s="256" t="s">
        <v>82</v>
      </c>
      <c r="AV165" s="14" t="s">
        <v>82</v>
      </c>
      <c r="AW165" s="14" t="s">
        <v>33</v>
      </c>
      <c r="AX165" s="14" t="s">
        <v>80</v>
      </c>
      <c r="AY165" s="256" t="s">
        <v>132</v>
      </c>
    </row>
    <row r="166" s="2" customFormat="1" ht="16.5" customHeight="1">
      <c r="A166" s="39"/>
      <c r="B166" s="40"/>
      <c r="C166" s="219" t="s">
        <v>294</v>
      </c>
      <c r="D166" s="219" t="s">
        <v>134</v>
      </c>
      <c r="E166" s="220" t="s">
        <v>528</v>
      </c>
      <c r="F166" s="221" t="s">
        <v>529</v>
      </c>
      <c r="G166" s="222" t="s">
        <v>194</v>
      </c>
      <c r="H166" s="223">
        <v>22.140000000000001</v>
      </c>
      <c r="I166" s="224"/>
      <c r="J166" s="225">
        <f>ROUND(I166*H166,2)</f>
        <v>0</v>
      </c>
      <c r="K166" s="221" t="s">
        <v>143</v>
      </c>
      <c r="L166" s="45"/>
      <c r="M166" s="226" t="s">
        <v>19</v>
      </c>
      <c r="N166" s="227" t="s">
        <v>43</v>
      </c>
      <c r="O166" s="85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138</v>
      </c>
      <c r="AT166" s="230" t="s">
        <v>134</v>
      </c>
      <c r="AU166" s="230" t="s">
        <v>82</v>
      </c>
      <c r="AY166" s="18" t="s">
        <v>132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80</v>
      </c>
      <c r="BK166" s="231">
        <f>ROUND(I166*H166,2)</f>
        <v>0</v>
      </c>
      <c r="BL166" s="18" t="s">
        <v>138</v>
      </c>
      <c r="BM166" s="230" t="s">
        <v>530</v>
      </c>
    </row>
    <row r="167" s="2" customFormat="1">
      <c r="A167" s="39"/>
      <c r="B167" s="40"/>
      <c r="C167" s="41"/>
      <c r="D167" s="232" t="s">
        <v>145</v>
      </c>
      <c r="E167" s="41"/>
      <c r="F167" s="233" t="s">
        <v>519</v>
      </c>
      <c r="G167" s="41"/>
      <c r="H167" s="41"/>
      <c r="I167" s="137"/>
      <c r="J167" s="41"/>
      <c r="K167" s="41"/>
      <c r="L167" s="45"/>
      <c r="M167" s="234"/>
      <c r="N167" s="235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145</v>
      </c>
      <c r="AU167" s="18" t="s">
        <v>82</v>
      </c>
    </row>
    <row r="168" s="14" customFormat="1">
      <c r="A168" s="14"/>
      <c r="B168" s="246"/>
      <c r="C168" s="247"/>
      <c r="D168" s="232" t="s">
        <v>147</v>
      </c>
      <c r="E168" s="248" t="s">
        <v>19</v>
      </c>
      <c r="F168" s="249" t="s">
        <v>1584</v>
      </c>
      <c r="G168" s="247"/>
      <c r="H168" s="250">
        <v>22.140000000000001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6" t="s">
        <v>147</v>
      </c>
      <c r="AU168" s="256" t="s">
        <v>82</v>
      </c>
      <c r="AV168" s="14" t="s">
        <v>82</v>
      </c>
      <c r="AW168" s="14" t="s">
        <v>33</v>
      </c>
      <c r="AX168" s="14" t="s">
        <v>80</v>
      </c>
      <c r="AY168" s="256" t="s">
        <v>132</v>
      </c>
    </row>
    <row r="169" s="2" customFormat="1" ht="16.5" customHeight="1">
      <c r="A169" s="39"/>
      <c r="B169" s="40"/>
      <c r="C169" s="219" t="s">
        <v>298</v>
      </c>
      <c r="D169" s="219" t="s">
        <v>134</v>
      </c>
      <c r="E169" s="220" t="s">
        <v>533</v>
      </c>
      <c r="F169" s="221" t="s">
        <v>534</v>
      </c>
      <c r="G169" s="222" t="s">
        <v>194</v>
      </c>
      <c r="H169" s="223">
        <v>190.58000000000001</v>
      </c>
      <c r="I169" s="224"/>
      <c r="J169" s="225">
        <f>ROUND(I169*H169,2)</f>
        <v>0</v>
      </c>
      <c r="K169" s="221" t="s">
        <v>143</v>
      </c>
      <c r="L169" s="45"/>
      <c r="M169" s="226" t="s">
        <v>19</v>
      </c>
      <c r="N169" s="227" t="s">
        <v>43</v>
      </c>
      <c r="O169" s="85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138</v>
      </c>
      <c r="AT169" s="230" t="s">
        <v>134</v>
      </c>
      <c r="AU169" s="230" t="s">
        <v>82</v>
      </c>
      <c r="AY169" s="18" t="s">
        <v>132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80</v>
      </c>
      <c r="BK169" s="231">
        <f>ROUND(I169*H169,2)</f>
        <v>0</v>
      </c>
      <c r="BL169" s="18" t="s">
        <v>138</v>
      </c>
      <c r="BM169" s="230" t="s">
        <v>535</v>
      </c>
    </row>
    <row r="170" s="2" customFormat="1">
      <c r="A170" s="39"/>
      <c r="B170" s="40"/>
      <c r="C170" s="41"/>
      <c r="D170" s="232" t="s">
        <v>145</v>
      </c>
      <c r="E170" s="41"/>
      <c r="F170" s="233" t="s">
        <v>536</v>
      </c>
      <c r="G170" s="41"/>
      <c r="H170" s="41"/>
      <c r="I170" s="137"/>
      <c r="J170" s="41"/>
      <c r="K170" s="41"/>
      <c r="L170" s="45"/>
      <c r="M170" s="234"/>
      <c r="N170" s="235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145</v>
      </c>
      <c r="AU170" s="18" t="s">
        <v>82</v>
      </c>
    </row>
    <row r="171" s="14" customFormat="1">
      <c r="A171" s="14"/>
      <c r="B171" s="246"/>
      <c r="C171" s="247"/>
      <c r="D171" s="232" t="s">
        <v>147</v>
      </c>
      <c r="E171" s="248" t="s">
        <v>19</v>
      </c>
      <c r="F171" s="249" t="s">
        <v>1585</v>
      </c>
      <c r="G171" s="247"/>
      <c r="H171" s="250">
        <v>190.58000000000001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6" t="s">
        <v>147</v>
      </c>
      <c r="AU171" s="256" t="s">
        <v>82</v>
      </c>
      <c r="AV171" s="14" t="s">
        <v>82</v>
      </c>
      <c r="AW171" s="14" t="s">
        <v>33</v>
      </c>
      <c r="AX171" s="14" t="s">
        <v>80</v>
      </c>
      <c r="AY171" s="256" t="s">
        <v>132</v>
      </c>
    </row>
    <row r="172" s="2" customFormat="1" ht="16.5" customHeight="1">
      <c r="A172" s="39"/>
      <c r="B172" s="40"/>
      <c r="C172" s="219" t="s">
        <v>303</v>
      </c>
      <c r="D172" s="219" t="s">
        <v>134</v>
      </c>
      <c r="E172" s="220" t="s">
        <v>192</v>
      </c>
      <c r="F172" s="221" t="s">
        <v>193</v>
      </c>
      <c r="G172" s="222" t="s">
        <v>194</v>
      </c>
      <c r="H172" s="223">
        <v>179.50999999999999</v>
      </c>
      <c r="I172" s="224"/>
      <c r="J172" s="225">
        <f>ROUND(I172*H172,2)</f>
        <v>0</v>
      </c>
      <c r="K172" s="221" t="s">
        <v>143</v>
      </c>
      <c r="L172" s="45"/>
      <c r="M172" s="226" t="s">
        <v>19</v>
      </c>
      <c r="N172" s="227" t="s">
        <v>43</v>
      </c>
      <c r="O172" s="85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138</v>
      </c>
      <c r="AT172" s="230" t="s">
        <v>134</v>
      </c>
      <c r="AU172" s="230" t="s">
        <v>82</v>
      </c>
      <c r="AY172" s="18" t="s">
        <v>132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80</v>
      </c>
      <c r="BK172" s="231">
        <f>ROUND(I172*H172,2)</f>
        <v>0</v>
      </c>
      <c r="BL172" s="18" t="s">
        <v>138</v>
      </c>
      <c r="BM172" s="230" t="s">
        <v>539</v>
      </c>
    </row>
    <row r="173" s="2" customFormat="1">
      <c r="A173" s="39"/>
      <c r="B173" s="40"/>
      <c r="C173" s="41"/>
      <c r="D173" s="232" t="s">
        <v>145</v>
      </c>
      <c r="E173" s="41"/>
      <c r="F173" s="233" t="s">
        <v>196</v>
      </c>
      <c r="G173" s="41"/>
      <c r="H173" s="41"/>
      <c r="I173" s="137"/>
      <c r="J173" s="41"/>
      <c r="K173" s="41"/>
      <c r="L173" s="45"/>
      <c r="M173" s="234"/>
      <c r="N173" s="235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145</v>
      </c>
      <c r="AU173" s="18" t="s">
        <v>82</v>
      </c>
    </row>
    <row r="174" s="2" customFormat="1" ht="16.5" customHeight="1">
      <c r="A174" s="39"/>
      <c r="B174" s="40"/>
      <c r="C174" s="219" t="s">
        <v>308</v>
      </c>
      <c r="D174" s="219" t="s">
        <v>134</v>
      </c>
      <c r="E174" s="220" t="s">
        <v>542</v>
      </c>
      <c r="F174" s="221" t="s">
        <v>543</v>
      </c>
      <c r="G174" s="222" t="s">
        <v>194</v>
      </c>
      <c r="H174" s="223">
        <v>4.8799999999999999</v>
      </c>
      <c r="I174" s="224"/>
      <c r="J174" s="225">
        <f>ROUND(I174*H174,2)</f>
        <v>0</v>
      </c>
      <c r="K174" s="221" t="s">
        <v>143</v>
      </c>
      <c r="L174" s="45"/>
      <c r="M174" s="226" t="s">
        <v>19</v>
      </c>
      <c r="N174" s="227" t="s">
        <v>43</v>
      </c>
      <c r="O174" s="85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138</v>
      </c>
      <c r="AT174" s="230" t="s">
        <v>134</v>
      </c>
      <c r="AU174" s="230" t="s">
        <v>82</v>
      </c>
      <c r="AY174" s="18" t="s">
        <v>132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80</v>
      </c>
      <c r="BK174" s="231">
        <f>ROUND(I174*H174,2)</f>
        <v>0</v>
      </c>
      <c r="BL174" s="18" t="s">
        <v>138</v>
      </c>
      <c r="BM174" s="230" t="s">
        <v>544</v>
      </c>
    </row>
    <row r="175" s="2" customFormat="1">
      <c r="A175" s="39"/>
      <c r="B175" s="40"/>
      <c r="C175" s="41"/>
      <c r="D175" s="232" t="s">
        <v>145</v>
      </c>
      <c r="E175" s="41"/>
      <c r="F175" s="233" t="s">
        <v>545</v>
      </c>
      <c r="G175" s="41"/>
      <c r="H175" s="41"/>
      <c r="I175" s="137"/>
      <c r="J175" s="41"/>
      <c r="K175" s="41"/>
      <c r="L175" s="45"/>
      <c r="M175" s="234"/>
      <c r="N175" s="235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145</v>
      </c>
      <c r="AU175" s="18" t="s">
        <v>82</v>
      </c>
    </row>
    <row r="176" s="2" customFormat="1" ht="16.5" customHeight="1">
      <c r="A176" s="39"/>
      <c r="B176" s="40"/>
      <c r="C176" s="219" t="s">
        <v>312</v>
      </c>
      <c r="D176" s="219" t="s">
        <v>134</v>
      </c>
      <c r="E176" s="220" t="s">
        <v>547</v>
      </c>
      <c r="F176" s="221" t="s">
        <v>548</v>
      </c>
      <c r="G176" s="222" t="s">
        <v>194</v>
      </c>
      <c r="H176" s="223">
        <v>6.1900000000000004</v>
      </c>
      <c r="I176" s="224"/>
      <c r="J176" s="225">
        <f>ROUND(I176*H176,2)</f>
        <v>0</v>
      </c>
      <c r="K176" s="221" t="s">
        <v>19</v>
      </c>
      <c r="L176" s="45"/>
      <c r="M176" s="226" t="s">
        <v>19</v>
      </c>
      <c r="N176" s="227" t="s">
        <v>43</v>
      </c>
      <c r="O176" s="85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138</v>
      </c>
      <c r="AT176" s="230" t="s">
        <v>134</v>
      </c>
      <c r="AU176" s="230" t="s">
        <v>82</v>
      </c>
      <c r="AY176" s="18" t="s">
        <v>132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80</v>
      </c>
      <c r="BK176" s="231">
        <f>ROUND(I176*H176,2)</f>
        <v>0</v>
      </c>
      <c r="BL176" s="18" t="s">
        <v>138</v>
      </c>
      <c r="BM176" s="230" t="s">
        <v>549</v>
      </c>
    </row>
    <row r="177" s="2" customFormat="1">
      <c r="A177" s="39"/>
      <c r="B177" s="40"/>
      <c r="C177" s="41"/>
      <c r="D177" s="232" t="s">
        <v>145</v>
      </c>
      <c r="E177" s="41"/>
      <c r="F177" s="233" t="s">
        <v>550</v>
      </c>
      <c r="G177" s="41"/>
      <c r="H177" s="41"/>
      <c r="I177" s="137"/>
      <c r="J177" s="41"/>
      <c r="K177" s="41"/>
      <c r="L177" s="45"/>
      <c r="M177" s="234"/>
      <c r="N177" s="235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145</v>
      </c>
      <c r="AU177" s="18" t="s">
        <v>82</v>
      </c>
    </row>
    <row r="178" s="12" customFormat="1" ht="22.8" customHeight="1">
      <c r="A178" s="12"/>
      <c r="B178" s="203"/>
      <c r="C178" s="204"/>
      <c r="D178" s="205" t="s">
        <v>71</v>
      </c>
      <c r="E178" s="217" t="s">
        <v>551</v>
      </c>
      <c r="F178" s="217" t="s">
        <v>552</v>
      </c>
      <c r="G178" s="204"/>
      <c r="H178" s="204"/>
      <c r="I178" s="207"/>
      <c r="J178" s="218">
        <f>BK178</f>
        <v>0</v>
      </c>
      <c r="K178" s="204"/>
      <c r="L178" s="209"/>
      <c r="M178" s="210"/>
      <c r="N178" s="211"/>
      <c r="O178" s="211"/>
      <c r="P178" s="212">
        <f>SUM(P179:P204)</f>
        <v>0</v>
      </c>
      <c r="Q178" s="211"/>
      <c r="R178" s="212">
        <f>SUM(R179:R204)</f>
        <v>0.27360000000000001</v>
      </c>
      <c r="S178" s="211"/>
      <c r="T178" s="213">
        <f>SUM(T179:T204)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4" t="s">
        <v>80</v>
      </c>
      <c r="AT178" s="215" t="s">
        <v>71</v>
      </c>
      <c r="AU178" s="215" t="s">
        <v>80</v>
      </c>
      <c r="AY178" s="214" t="s">
        <v>132</v>
      </c>
      <c r="BK178" s="216">
        <f>SUM(BK179:BK204)</f>
        <v>0</v>
      </c>
    </row>
    <row r="179" s="2" customFormat="1" ht="16.5" customHeight="1">
      <c r="A179" s="39"/>
      <c r="B179" s="40"/>
      <c r="C179" s="219" t="s">
        <v>316</v>
      </c>
      <c r="D179" s="219" t="s">
        <v>134</v>
      </c>
      <c r="E179" s="220" t="s">
        <v>560</v>
      </c>
      <c r="F179" s="221" t="s">
        <v>561</v>
      </c>
      <c r="G179" s="222" t="s">
        <v>201</v>
      </c>
      <c r="H179" s="223">
        <v>405</v>
      </c>
      <c r="I179" s="224"/>
      <c r="J179" s="225">
        <f>ROUND(I179*H179,2)</f>
        <v>0</v>
      </c>
      <c r="K179" s="221" t="s">
        <v>143</v>
      </c>
      <c r="L179" s="45"/>
      <c r="M179" s="226" t="s">
        <v>19</v>
      </c>
      <c r="N179" s="227" t="s">
        <v>43</v>
      </c>
      <c r="O179" s="85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138</v>
      </c>
      <c r="AT179" s="230" t="s">
        <v>134</v>
      </c>
      <c r="AU179" s="230" t="s">
        <v>82</v>
      </c>
      <c r="AY179" s="18" t="s">
        <v>132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80</v>
      </c>
      <c r="BK179" s="231">
        <f>ROUND(I179*H179,2)</f>
        <v>0</v>
      </c>
      <c r="BL179" s="18" t="s">
        <v>138</v>
      </c>
      <c r="BM179" s="230" t="s">
        <v>607</v>
      </c>
    </row>
    <row r="180" s="2" customFormat="1">
      <c r="A180" s="39"/>
      <c r="B180" s="40"/>
      <c r="C180" s="41"/>
      <c r="D180" s="232" t="s">
        <v>145</v>
      </c>
      <c r="E180" s="41"/>
      <c r="F180" s="233" t="s">
        <v>563</v>
      </c>
      <c r="G180" s="41"/>
      <c r="H180" s="41"/>
      <c r="I180" s="137"/>
      <c r="J180" s="41"/>
      <c r="K180" s="41"/>
      <c r="L180" s="45"/>
      <c r="M180" s="234"/>
      <c r="N180" s="235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145</v>
      </c>
      <c r="AU180" s="18" t="s">
        <v>82</v>
      </c>
    </row>
    <row r="181" s="14" customFormat="1">
      <c r="A181" s="14"/>
      <c r="B181" s="246"/>
      <c r="C181" s="247"/>
      <c r="D181" s="232" t="s">
        <v>147</v>
      </c>
      <c r="E181" s="248" t="s">
        <v>19</v>
      </c>
      <c r="F181" s="249" t="s">
        <v>1586</v>
      </c>
      <c r="G181" s="247"/>
      <c r="H181" s="250">
        <v>405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6" t="s">
        <v>147</v>
      </c>
      <c r="AU181" s="256" t="s">
        <v>82</v>
      </c>
      <c r="AV181" s="14" t="s">
        <v>82</v>
      </c>
      <c r="AW181" s="14" t="s">
        <v>33</v>
      </c>
      <c r="AX181" s="14" t="s">
        <v>80</v>
      </c>
      <c r="AY181" s="256" t="s">
        <v>132</v>
      </c>
    </row>
    <row r="182" s="2" customFormat="1" ht="16.5" customHeight="1">
      <c r="A182" s="39"/>
      <c r="B182" s="40"/>
      <c r="C182" s="219" t="s">
        <v>323</v>
      </c>
      <c r="D182" s="219" t="s">
        <v>134</v>
      </c>
      <c r="E182" s="220" t="s">
        <v>609</v>
      </c>
      <c r="F182" s="221" t="s">
        <v>610</v>
      </c>
      <c r="G182" s="222" t="s">
        <v>201</v>
      </c>
      <c r="H182" s="223">
        <v>405</v>
      </c>
      <c r="I182" s="224"/>
      <c r="J182" s="225">
        <f>ROUND(I182*H182,2)</f>
        <v>0</v>
      </c>
      <c r="K182" s="221" t="s">
        <v>143</v>
      </c>
      <c r="L182" s="45"/>
      <c r="M182" s="226" t="s">
        <v>19</v>
      </c>
      <c r="N182" s="227" t="s">
        <v>43</v>
      </c>
      <c r="O182" s="85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138</v>
      </c>
      <c r="AT182" s="230" t="s">
        <v>134</v>
      </c>
      <c r="AU182" s="230" t="s">
        <v>82</v>
      </c>
      <c r="AY182" s="18" t="s">
        <v>132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80</v>
      </c>
      <c r="BK182" s="231">
        <f>ROUND(I182*H182,2)</f>
        <v>0</v>
      </c>
      <c r="BL182" s="18" t="s">
        <v>138</v>
      </c>
      <c r="BM182" s="230" t="s">
        <v>611</v>
      </c>
    </row>
    <row r="183" s="2" customFormat="1">
      <c r="A183" s="39"/>
      <c r="B183" s="40"/>
      <c r="C183" s="41"/>
      <c r="D183" s="232" t="s">
        <v>145</v>
      </c>
      <c r="E183" s="41"/>
      <c r="F183" s="233" t="s">
        <v>612</v>
      </c>
      <c r="G183" s="41"/>
      <c r="H183" s="41"/>
      <c r="I183" s="137"/>
      <c r="J183" s="41"/>
      <c r="K183" s="41"/>
      <c r="L183" s="45"/>
      <c r="M183" s="234"/>
      <c r="N183" s="235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145</v>
      </c>
      <c r="AU183" s="18" t="s">
        <v>82</v>
      </c>
    </row>
    <row r="184" s="14" customFormat="1">
      <c r="A184" s="14"/>
      <c r="B184" s="246"/>
      <c r="C184" s="247"/>
      <c r="D184" s="232" t="s">
        <v>147</v>
      </c>
      <c r="E184" s="248" t="s">
        <v>19</v>
      </c>
      <c r="F184" s="249" t="s">
        <v>1586</v>
      </c>
      <c r="G184" s="247"/>
      <c r="H184" s="250">
        <v>405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6" t="s">
        <v>147</v>
      </c>
      <c r="AU184" s="256" t="s">
        <v>82</v>
      </c>
      <c r="AV184" s="14" t="s">
        <v>82</v>
      </c>
      <c r="AW184" s="14" t="s">
        <v>33</v>
      </c>
      <c r="AX184" s="14" t="s">
        <v>80</v>
      </c>
      <c r="AY184" s="256" t="s">
        <v>132</v>
      </c>
    </row>
    <row r="185" s="2" customFormat="1" ht="16.5" customHeight="1">
      <c r="A185" s="39"/>
      <c r="B185" s="40"/>
      <c r="C185" s="219" t="s">
        <v>328</v>
      </c>
      <c r="D185" s="219" t="s">
        <v>134</v>
      </c>
      <c r="E185" s="220" t="s">
        <v>614</v>
      </c>
      <c r="F185" s="221" t="s">
        <v>615</v>
      </c>
      <c r="G185" s="222" t="s">
        <v>201</v>
      </c>
      <c r="H185" s="223">
        <v>405</v>
      </c>
      <c r="I185" s="224"/>
      <c r="J185" s="225">
        <f>ROUND(I185*H185,2)</f>
        <v>0</v>
      </c>
      <c r="K185" s="221" t="s">
        <v>19</v>
      </c>
      <c r="L185" s="45"/>
      <c r="M185" s="226" t="s">
        <v>19</v>
      </c>
      <c r="N185" s="227" t="s">
        <v>43</v>
      </c>
      <c r="O185" s="85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138</v>
      </c>
      <c r="AT185" s="230" t="s">
        <v>134</v>
      </c>
      <c r="AU185" s="230" t="s">
        <v>82</v>
      </c>
      <c r="AY185" s="18" t="s">
        <v>132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80</v>
      </c>
      <c r="BK185" s="231">
        <f>ROUND(I185*H185,2)</f>
        <v>0</v>
      </c>
      <c r="BL185" s="18" t="s">
        <v>138</v>
      </c>
      <c r="BM185" s="230" t="s">
        <v>616</v>
      </c>
    </row>
    <row r="186" s="2" customFormat="1">
      <c r="A186" s="39"/>
      <c r="B186" s="40"/>
      <c r="C186" s="41"/>
      <c r="D186" s="232" t="s">
        <v>145</v>
      </c>
      <c r="E186" s="41"/>
      <c r="F186" s="233" t="s">
        <v>615</v>
      </c>
      <c r="G186" s="41"/>
      <c r="H186" s="41"/>
      <c r="I186" s="137"/>
      <c r="J186" s="41"/>
      <c r="K186" s="41"/>
      <c r="L186" s="45"/>
      <c r="M186" s="234"/>
      <c r="N186" s="235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145</v>
      </c>
      <c r="AU186" s="18" t="s">
        <v>82</v>
      </c>
    </row>
    <row r="187" s="14" customFormat="1">
      <c r="A187" s="14"/>
      <c r="B187" s="246"/>
      <c r="C187" s="247"/>
      <c r="D187" s="232" t="s">
        <v>147</v>
      </c>
      <c r="E187" s="248" t="s">
        <v>19</v>
      </c>
      <c r="F187" s="249" t="s">
        <v>1586</v>
      </c>
      <c r="G187" s="247"/>
      <c r="H187" s="250">
        <v>405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6" t="s">
        <v>147</v>
      </c>
      <c r="AU187" s="256" t="s">
        <v>82</v>
      </c>
      <c r="AV187" s="14" t="s">
        <v>82</v>
      </c>
      <c r="AW187" s="14" t="s">
        <v>33</v>
      </c>
      <c r="AX187" s="14" t="s">
        <v>80</v>
      </c>
      <c r="AY187" s="256" t="s">
        <v>132</v>
      </c>
    </row>
    <row r="188" s="2" customFormat="1" ht="16.5" customHeight="1">
      <c r="A188" s="39"/>
      <c r="B188" s="40"/>
      <c r="C188" s="219" t="s">
        <v>335</v>
      </c>
      <c r="D188" s="219" t="s">
        <v>134</v>
      </c>
      <c r="E188" s="220" t="s">
        <v>618</v>
      </c>
      <c r="F188" s="221" t="s">
        <v>619</v>
      </c>
      <c r="G188" s="222" t="s">
        <v>201</v>
      </c>
      <c r="H188" s="223">
        <v>405</v>
      </c>
      <c r="I188" s="224"/>
      <c r="J188" s="225">
        <f>ROUND(I188*H188,2)</f>
        <v>0</v>
      </c>
      <c r="K188" s="221" t="s">
        <v>19</v>
      </c>
      <c r="L188" s="45"/>
      <c r="M188" s="226" t="s">
        <v>19</v>
      </c>
      <c r="N188" s="227" t="s">
        <v>43</v>
      </c>
      <c r="O188" s="85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138</v>
      </c>
      <c r="AT188" s="230" t="s">
        <v>134</v>
      </c>
      <c r="AU188" s="230" t="s">
        <v>82</v>
      </c>
      <c r="AY188" s="18" t="s">
        <v>132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80</v>
      </c>
      <c r="BK188" s="231">
        <f>ROUND(I188*H188,2)</f>
        <v>0</v>
      </c>
      <c r="BL188" s="18" t="s">
        <v>138</v>
      </c>
      <c r="BM188" s="230" t="s">
        <v>620</v>
      </c>
    </row>
    <row r="189" s="2" customFormat="1">
      <c r="A189" s="39"/>
      <c r="B189" s="40"/>
      <c r="C189" s="41"/>
      <c r="D189" s="232" t="s">
        <v>145</v>
      </c>
      <c r="E189" s="41"/>
      <c r="F189" s="233" t="s">
        <v>621</v>
      </c>
      <c r="G189" s="41"/>
      <c r="H189" s="41"/>
      <c r="I189" s="137"/>
      <c r="J189" s="41"/>
      <c r="K189" s="41"/>
      <c r="L189" s="45"/>
      <c r="M189" s="234"/>
      <c r="N189" s="235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145</v>
      </c>
      <c r="AU189" s="18" t="s">
        <v>82</v>
      </c>
    </row>
    <row r="190" s="14" customFormat="1">
      <c r="A190" s="14"/>
      <c r="B190" s="246"/>
      <c r="C190" s="247"/>
      <c r="D190" s="232" t="s">
        <v>147</v>
      </c>
      <c r="E190" s="248" t="s">
        <v>19</v>
      </c>
      <c r="F190" s="249" t="s">
        <v>1586</v>
      </c>
      <c r="G190" s="247"/>
      <c r="H190" s="250">
        <v>405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6" t="s">
        <v>147</v>
      </c>
      <c r="AU190" s="256" t="s">
        <v>82</v>
      </c>
      <c r="AV190" s="14" t="s">
        <v>82</v>
      </c>
      <c r="AW190" s="14" t="s">
        <v>33</v>
      </c>
      <c r="AX190" s="14" t="s">
        <v>80</v>
      </c>
      <c r="AY190" s="256" t="s">
        <v>132</v>
      </c>
    </row>
    <row r="191" s="2" customFormat="1" ht="16.5" customHeight="1">
      <c r="A191" s="39"/>
      <c r="B191" s="40"/>
      <c r="C191" s="219" t="s">
        <v>341</v>
      </c>
      <c r="D191" s="219" t="s">
        <v>134</v>
      </c>
      <c r="E191" s="220" t="s">
        <v>623</v>
      </c>
      <c r="F191" s="221" t="s">
        <v>624</v>
      </c>
      <c r="G191" s="222" t="s">
        <v>201</v>
      </c>
      <c r="H191" s="223">
        <v>405</v>
      </c>
      <c r="I191" s="224"/>
      <c r="J191" s="225">
        <f>ROUND(I191*H191,2)</f>
        <v>0</v>
      </c>
      <c r="K191" s="221" t="s">
        <v>143</v>
      </c>
      <c r="L191" s="45"/>
      <c r="M191" s="226" t="s">
        <v>19</v>
      </c>
      <c r="N191" s="227" t="s">
        <v>43</v>
      </c>
      <c r="O191" s="85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138</v>
      </c>
      <c r="AT191" s="230" t="s">
        <v>134</v>
      </c>
      <c r="AU191" s="230" t="s">
        <v>82</v>
      </c>
      <c r="AY191" s="18" t="s">
        <v>132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80</v>
      </c>
      <c r="BK191" s="231">
        <f>ROUND(I191*H191,2)</f>
        <v>0</v>
      </c>
      <c r="BL191" s="18" t="s">
        <v>138</v>
      </c>
      <c r="BM191" s="230" t="s">
        <v>625</v>
      </c>
    </row>
    <row r="192" s="2" customFormat="1">
      <c r="A192" s="39"/>
      <c r="B192" s="40"/>
      <c r="C192" s="41"/>
      <c r="D192" s="232" t="s">
        <v>145</v>
      </c>
      <c r="E192" s="41"/>
      <c r="F192" s="233" t="s">
        <v>626</v>
      </c>
      <c r="G192" s="41"/>
      <c r="H192" s="41"/>
      <c r="I192" s="137"/>
      <c r="J192" s="41"/>
      <c r="K192" s="41"/>
      <c r="L192" s="45"/>
      <c r="M192" s="234"/>
      <c r="N192" s="235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145</v>
      </c>
      <c r="AU192" s="18" t="s">
        <v>82</v>
      </c>
    </row>
    <row r="193" s="14" customFormat="1">
      <c r="A193" s="14"/>
      <c r="B193" s="246"/>
      <c r="C193" s="247"/>
      <c r="D193" s="232" t="s">
        <v>147</v>
      </c>
      <c r="E193" s="248" t="s">
        <v>19</v>
      </c>
      <c r="F193" s="249" t="s">
        <v>1586</v>
      </c>
      <c r="G193" s="247"/>
      <c r="H193" s="250">
        <v>405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6" t="s">
        <v>147</v>
      </c>
      <c r="AU193" s="256" t="s">
        <v>82</v>
      </c>
      <c r="AV193" s="14" t="s">
        <v>82</v>
      </c>
      <c r="AW193" s="14" t="s">
        <v>33</v>
      </c>
      <c r="AX193" s="14" t="s">
        <v>80</v>
      </c>
      <c r="AY193" s="256" t="s">
        <v>132</v>
      </c>
    </row>
    <row r="194" s="2" customFormat="1" ht="16.5" customHeight="1">
      <c r="A194" s="39"/>
      <c r="B194" s="40"/>
      <c r="C194" s="219" t="s">
        <v>344</v>
      </c>
      <c r="D194" s="219" t="s">
        <v>134</v>
      </c>
      <c r="E194" s="220" t="s">
        <v>628</v>
      </c>
      <c r="F194" s="221" t="s">
        <v>629</v>
      </c>
      <c r="G194" s="222" t="s">
        <v>201</v>
      </c>
      <c r="H194" s="223">
        <v>405</v>
      </c>
      <c r="I194" s="224"/>
      <c r="J194" s="225">
        <f>ROUND(I194*H194,2)</f>
        <v>0</v>
      </c>
      <c r="K194" s="221" t="s">
        <v>143</v>
      </c>
      <c r="L194" s="45"/>
      <c r="M194" s="226" t="s">
        <v>19</v>
      </c>
      <c r="N194" s="227" t="s">
        <v>43</v>
      </c>
      <c r="O194" s="85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138</v>
      </c>
      <c r="AT194" s="230" t="s">
        <v>134</v>
      </c>
      <c r="AU194" s="230" t="s">
        <v>82</v>
      </c>
      <c r="AY194" s="18" t="s">
        <v>132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80</v>
      </c>
      <c r="BK194" s="231">
        <f>ROUND(I194*H194,2)</f>
        <v>0</v>
      </c>
      <c r="BL194" s="18" t="s">
        <v>138</v>
      </c>
      <c r="BM194" s="230" t="s">
        <v>630</v>
      </c>
    </row>
    <row r="195" s="2" customFormat="1">
      <c r="A195" s="39"/>
      <c r="B195" s="40"/>
      <c r="C195" s="41"/>
      <c r="D195" s="232" t="s">
        <v>145</v>
      </c>
      <c r="E195" s="41"/>
      <c r="F195" s="233" t="s">
        <v>631</v>
      </c>
      <c r="G195" s="41"/>
      <c r="H195" s="41"/>
      <c r="I195" s="137"/>
      <c r="J195" s="41"/>
      <c r="K195" s="41"/>
      <c r="L195" s="45"/>
      <c r="M195" s="234"/>
      <c r="N195" s="235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145</v>
      </c>
      <c r="AU195" s="18" t="s">
        <v>82</v>
      </c>
    </row>
    <row r="196" s="14" customFormat="1">
      <c r="A196" s="14"/>
      <c r="B196" s="246"/>
      <c r="C196" s="247"/>
      <c r="D196" s="232" t="s">
        <v>147</v>
      </c>
      <c r="E196" s="248" t="s">
        <v>19</v>
      </c>
      <c r="F196" s="249" t="s">
        <v>1586</v>
      </c>
      <c r="G196" s="247"/>
      <c r="H196" s="250">
        <v>405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6" t="s">
        <v>147</v>
      </c>
      <c r="AU196" s="256" t="s">
        <v>82</v>
      </c>
      <c r="AV196" s="14" t="s">
        <v>82</v>
      </c>
      <c r="AW196" s="14" t="s">
        <v>33</v>
      </c>
      <c r="AX196" s="14" t="s">
        <v>80</v>
      </c>
      <c r="AY196" s="256" t="s">
        <v>132</v>
      </c>
    </row>
    <row r="197" s="2" customFormat="1" ht="16.5" customHeight="1">
      <c r="A197" s="39"/>
      <c r="B197" s="40"/>
      <c r="C197" s="219" t="s">
        <v>349</v>
      </c>
      <c r="D197" s="219" t="s">
        <v>134</v>
      </c>
      <c r="E197" s="220" t="s">
        <v>1587</v>
      </c>
      <c r="F197" s="221" t="s">
        <v>1588</v>
      </c>
      <c r="G197" s="222" t="s">
        <v>201</v>
      </c>
      <c r="H197" s="223">
        <v>405</v>
      </c>
      <c r="I197" s="224"/>
      <c r="J197" s="225">
        <f>ROUND(I197*H197,2)</f>
        <v>0</v>
      </c>
      <c r="K197" s="221" t="s">
        <v>19</v>
      </c>
      <c r="L197" s="45"/>
      <c r="M197" s="226" t="s">
        <v>19</v>
      </c>
      <c r="N197" s="227" t="s">
        <v>43</v>
      </c>
      <c r="O197" s="85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138</v>
      </c>
      <c r="AT197" s="230" t="s">
        <v>134</v>
      </c>
      <c r="AU197" s="230" t="s">
        <v>82</v>
      </c>
      <c r="AY197" s="18" t="s">
        <v>132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80</v>
      </c>
      <c r="BK197" s="231">
        <f>ROUND(I197*H197,2)</f>
        <v>0</v>
      </c>
      <c r="BL197" s="18" t="s">
        <v>138</v>
      </c>
      <c r="BM197" s="230" t="s">
        <v>635</v>
      </c>
    </row>
    <row r="198" s="2" customFormat="1">
      <c r="A198" s="39"/>
      <c r="B198" s="40"/>
      <c r="C198" s="41"/>
      <c r="D198" s="232" t="s">
        <v>145</v>
      </c>
      <c r="E198" s="41"/>
      <c r="F198" s="233" t="s">
        <v>1588</v>
      </c>
      <c r="G198" s="41"/>
      <c r="H198" s="41"/>
      <c r="I198" s="137"/>
      <c r="J198" s="41"/>
      <c r="K198" s="41"/>
      <c r="L198" s="45"/>
      <c r="M198" s="234"/>
      <c r="N198" s="235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145</v>
      </c>
      <c r="AU198" s="18" t="s">
        <v>82</v>
      </c>
    </row>
    <row r="199" s="14" customFormat="1">
      <c r="A199" s="14"/>
      <c r="B199" s="246"/>
      <c r="C199" s="247"/>
      <c r="D199" s="232" t="s">
        <v>147</v>
      </c>
      <c r="E199" s="248" t="s">
        <v>19</v>
      </c>
      <c r="F199" s="249" t="s">
        <v>1586</v>
      </c>
      <c r="G199" s="247"/>
      <c r="H199" s="250">
        <v>405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6" t="s">
        <v>147</v>
      </c>
      <c r="AU199" s="256" t="s">
        <v>82</v>
      </c>
      <c r="AV199" s="14" t="s">
        <v>82</v>
      </c>
      <c r="AW199" s="14" t="s">
        <v>33</v>
      </c>
      <c r="AX199" s="14" t="s">
        <v>80</v>
      </c>
      <c r="AY199" s="256" t="s">
        <v>132</v>
      </c>
    </row>
    <row r="200" s="2" customFormat="1" ht="16.5" customHeight="1">
      <c r="A200" s="39"/>
      <c r="B200" s="40"/>
      <c r="C200" s="219" t="s">
        <v>355</v>
      </c>
      <c r="D200" s="219" t="s">
        <v>134</v>
      </c>
      <c r="E200" s="220" t="s">
        <v>682</v>
      </c>
      <c r="F200" s="221" t="s">
        <v>683</v>
      </c>
      <c r="G200" s="222" t="s">
        <v>352</v>
      </c>
      <c r="H200" s="223">
        <v>240</v>
      </c>
      <c r="I200" s="224"/>
      <c r="J200" s="225">
        <f>ROUND(I200*H200,2)</f>
        <v>0</v>
      </c>
      <c r="K200" s="221" t="s">
        <v>143</v>
      </c>
      <c r="L200" s="45"/>
      <c r="M200" s="226" t="s">
        <v>19</v>
      </c>
      <c r="N200" s="227" t="s">
        <v>43</v>
      </c>
      <c r="O200" s="85"/>
      <c r="P200" s="228">
        <f>O200*H200</f>
        <v>0</v>
      </c>
      <c r="Q200" s="228">
        <v>0.00114</v>
      </c>
      <c r="R200" s="228">
        <f>Q200*H200</f>
        <v>0.27360000000000001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138</v>
      </c>
      <c r="AT200" s="230" t="s">
        <v>134</v>
      </c>
      <c r="AU200" s="230" t="s">
        <v>82</v>
      </c>
      <c r="AY200" s="18" t="s">
        <v>132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80</v>
      </c>
      <c r="BK200" s="231">
        <f>ROUND(I200*H200,2)</f>
        <v>0</v>
      </c>
      <c r="BL200" s="18" t="s">
        <v>138</v>
      </c>
      <c r="BM200" s="230" t="s">
        <v>1589</v>
      </c>
    </row>
    <row r="201" s="2" customFormat="1">
      <c r="A201" s="39"/>
      <c r="B201" s="40"/>
      <c r="C201" s="41"/>
      <c r="D201" s="232" t="s">
        <v>145</v>
      </c>
      <c r="E201" s="41"/>
      <c r="F201" s="233" t="s">
        <v>685</v>
      </c>
      <c r="G201" s="41"/>
      <c r="H201" s="41"/>
      <c r="I201" s="137"/>
      <c r="J201" s="41"/>
      <c r="K201" s="41"/>
      <c r="L201" s="45"/>
      <c r="M201" s="234"/>
      <c r="N201" s="235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145</v>
      </c>
      <c r="AU201" s="18" t="s">
        <v>82</v>
      </c>
    </row>
    <row r="202" s="14" customFormat="1">
      <c r="A202" s="14"/>
      <c r="B202" s="246"/>
      <c r="C202" s="247"/>
      <c r="D202" s="232" t="s">
        <v>147</v>
      </c>
      <c r="E202" s="248" t="s">
        <v>19</v>
      </c>
      <c r="F202" s="249" t="s">
        <v>1590</v>
      </c>
      <c r="G202" s="247"/>
      <c r="H202" s="250">
        <v>240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6" t="s">
        <v>147</v>
      </c>
      <c r="AU202" s="256" t="s">
        <v>82</v>
      </c>
      <c r="AV202" s="14" t="s">
        <v>82</v>
      </c>
      <c r="AW202" s="14" t="s">
        <v>33</v>
      </c>
      <c r="AX202" s="14" t="s">
        <v>80</v>
      </c>
      <c r="AY202" s="256" t="s">
        <v>132</v>
      </c>
    </row>
    <row r="203" s="2" customFormat="1" ht="16.5" customHeight="1">
      <c r="A203" s="39"/>
      <c r="B203" s="40"/>
      <c r="C203" s="219" t="s">
        <v>360</v>
      </c>
      <c r="D203" s="219" t="s">
        <v>134</v>
      </c>
      <c r="E203" s="220" t="s">
        <v>733</v>
      </c>
      <c r="F203" s="221" t="s">
        <v>734</v>
      </c>
      <c r="G203" s="222" t="s">
        <v>194</v>
      </c>
      <c r="H203" s="223">
        <v>0.27400000000000002</v>
      </c>
      <c r="I203" s="224"/>
      <c r="J203" s="225">
        <f>ROUND(I203*H203,2)</f>
        <v>0</v>
      </c>
      <c r="K203" s="221" t="s">
        <v>143</v>
      </c>
      <c r="L203" s="45"/>
      <c r="M203" s="226" t="s">
        <v>19</v>
      </c>
      <c r="N203" s="227" t="s">
        <v>43</v>
      </c>
      <c r="O203" s="85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138</v>
      </c>
      <c r="AT203" s="230" t="s">
        <v>134</v>
      </c>
      <c r="AU203" s="230" t="s">
        <v>82</v>
      </c>
      <c r="AY203" s="18" t="s">
        <v>132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80</v>
      </c>
      <c r="BK203" s="231">
        <f>ROUND(I203*H203,2)</f>
        <v>0</v>
      </c>
      <c r="BL203" s="18" t="s">
        <v>138</v>
      </c>
      <c r="BM203" s="230" t="s">
        <v>735</v>
      </c>
    </row>
    <row r="204" s="2" customFormat="1">
      <c r="A204" s="39"/>
      <c r="B204" s="40"/>
      <c r="C204" s="41"/>
      <c r="D204" s="232" t="s">
        <v>145</v>
      </c>
      <c r="E204" s="41"/>
      <c r="F204" s="233" t="s">
        <v>736</v>
      </c>
      <c r="G204" s="41"/>
      <c r="H204" s="41"/>
      <c r="I204" s="137"/>
      <c r="J204" s="41"/>
      <c r="K204" s="41"/>
      <c r="L204" s="45"/>
      <c r="M204" s="234"/>
      <c r="N204" s="235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145</v>
      </c>
      <c r="AU204" s="18" t="s">
        <v>82</v>
      </c>
    </row>
    <row r="205" s="12" customFormat="1" ht="22.8" customHeight="1">
      <c r="A205" s="12"/>
      <c r="B205" s="203"/>
      <c r="C205" s="204"/>
      <c r="D205" s="205" t="s">
        <v>71</v>
      </c>
      <c r="E205" s="217" t="s">
        <v>134</v>
      </c>
      <c r="F205" s="217" t="s">
        <v>737</v>
      </c>
      <c r="G205" s="204"/>
      <c r="H205" s="204"/>
      <c r="I205" s="207"/>
      <c r="J205" s="218">
        <f>BK205</f>
        <v>0</v>
      </c>
      <c r="K205" s="204"/>
      <c r="L205" s="209"/>
      <c r="M205" s="210"/>
      <c r="N205" s="211"/>
      <c r="O205" s="211"/>
      <c r="P205" s="212">
        <f>SUM(P206:P226)</f>
        <v>0</v>
      </c>
      <c r="Q205" s="211"/>
      <c r="R205" s="212">
        <f>SUM(R206:R226)</f>
        <v>14.481424999999998</v>
      </c>
      <c r="S205" s="211"/>
      <c r="T205" s="213">
        <f>SUM(T206:T226)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4" t="s">
        <v>80</v>
      </c>
      <c r="AT205" s="215" t="s">
        <v>71</v>
      </c>
      <c r="AU205" s="215" t="s">
        <v>80</v>
      </c>
      <c r="AY205" s="214" t="s">
        <v>132</v>
      </c>
      <c r="BK205" s="216">
        <f>SUM(BK206:BK226)</f>
        <v>0</v>
      </c>
    </row>
    <row r="206" s="2" customFormat="1" ht="16.5" customHeight="1">
      <c r="A206" s="39"/>
      <c r="B206" s="40"/>
      <c r="C206" s="219" t="s">
        <v>366</v>
      </c>
      <c r="D206" s="219" t="s">
        <v>134</v>
      </c>
      <c r="E206" s="220" t="s">
        <v>560</v>
      </c>
      <c r="F206" s="221" t="s">
        <v>561</v>
      </c>
      <c r="G206" s="222" t="s">
        <v>201</v>
      </c>
      <c r="H206" s="223">
        <v>14</v>
      </c>
      <c r="I206" s="224"/>
      <c r="J206" s="225">
        <f>ROUND(I206*H206,2)</f>
        <v>0</v>
      </c>
      <c r="K206" s="221" t="s">
        <v>143</v>
      </c>
      <c r="L206" s="45"/>
      <c r="M206" s="226" t="s">
        <v>19</v>
      </c>
      <c r="N206" s="227" t="s">
        <v>43</v>
      </c>
      <c r="O206" s="85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138</v>
      </c>
      <c r="AT206" s="230" t="s">
        <v>134</v>
      </c>
      <c r="AU206" s="230" t="s">
        <v>82</v>
      </c>
      <c r="AY206" s="18" t="s">
        <v>132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80</v>
      </c>
      <c r="BK206" s="231">
        <f>ROUND(I206*H206,2)</f>
        <v>0</v>
      </c>
      <c r="BL206" s="18" t="s">
        <v>138</v>
      </c>
      <c r="BM206" s="230" t="s">
        <v>739</v>
      </c>
    </row>
    <row r="207" s="2" customFormat="1">
      <c r="A207" s="39"/>
      <c r="B207" s="40"/>
      <c r="C207" s="41"/>
      <c r="D207" s="232" t="s">
        <v>145</v>
      </c>
      <c r="E207" s="41"/>
      <c r="F207" s="233" t="s">
        <v>563</v>
      </c>
      <c r="G207" s="41"/>
      <c r="H207" s="41"/>
      <c r="I207" s="137"/>
      <c r="J207" s="41"/>
      <c r="K207" s="41"/>
      <c r="L207" s="45"/>
      <c r="M207" s="234"/>
      <c r="N207" s="235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145</v>
      </c>
      <c r="AU207" s="18" t="s">
        <v>82</v>
      </c>
    </row>
    <row r="208" s="14" customFormat="1">
      <c r="A208" s="14"/>
      <c r="B208" s="246"/>
      <c r="C208" s="247"/>
      <c r="D208" s="232" t="s">
        <v>147</v>
      </c>
      <c r="E208" s="248" t="s">
        <v>19</v>
      </c>
      <c r="F208" s="249" t="s">
        <v>1591</v>
      </c>
      <c r="G208" s="247"/>
      <c r="H208" s="250">
        <v>14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6" t="s">
        <v>147</v>
      </c>
      <c r="AU208" s="256" t="s">
        <v>82</v>
      </c>
      <c r="AV208" s="14" t="s">
        <v>82</v>
      </c>
      <c r="AW208" s="14" t="s">
        <v>33</v>
      </c>
      <c r="AX208" s="14" t="s">
        <v>80</v>
      </c>
      <c r="AY208" s="256" t="s">
        <v>132</v>
      </c>
    </row>
    <row r="209" s="2" customFormat="1" ht="16.5" customHeight="1">
      <c r="A209" s="39"/>
      <c r="B209" s="40"/>
      <c r="C209" s="219" t="s">
        <v>371</v>
      </c>
      <c r="D209" s="219" t="s">
        <v>134</v>
      </c>
      <c r="E209" s="220" t="s">
        <v>742</v>
      </c>
      <c r="F209" s="221" t="s">
        <v>743</v>
      </c>
      <c r="G209" s="222" t="s">
        <v>201</v>
      </c>
      <c r="H209" s="223">
        <v>14</v>
      </c>
      <c r="I209" s="224"/>
      <c r="J209" s="225">
        <f>ROUND(I209*H209,2)</f>
        <v>0</v>
      </c>
      <c r="K209" s="221" t="s">
        <v>19</v>
      </c>
      <c r="L209" s="45"/>
      <c r="M209" s="226" t="s">
        <v>19</v>
      </c>
      <c r="N209" s="227" t="s">
        <v>43</v>
      </c>
      <c r="O209" s="85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138</v>
      </c>
      <c r="AT209" s="230" t="s">
        <v>134</v>
      </c>
      <c r="AU209" s="230" t="s">
        <v>82</v>
      </c>
      <c r="AY209" s="18" t="s">
        <v>132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80</v>
      </c>
      <c r="BK209" s="231">
        <f>ROUND(I209*H209,2)</f>
        <v>0</v>
      </c>
      <c r="BL209" s="18" t="s">
        <v>138</v>
      </c>
      <c r="BM209" s="230" t="s">
        <v>744</v>
      </c>
    </row>
    <row r="210" s="2" customFormat="1">
      <c r="A210" s="39"/>
      <c r="B210" s="40"/>
      <c r="C210" s="41"/>
      <c r="D210" s="232" t="s">
        <v>145</v>
      </c>
      <c r="E210" s="41"/>
      <c r="F210" s="233" t="s">
        <v>745</v>
      </c>
      <c r="G210" s="41"/>
      <c r="H210" s="41"/>
      <c r="I210" s="137"/>
      <c r="J210" s="41"/>
      <c r="K210" s="41"/>
      <c r="L210" s="45"/>
      <c r="M210" s="234"/>
      <c r="N210" s="235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145</v>
      </c>
      <c r="AU210" s="18" t="s">
        <v>82</v>
      </c>
    </row>
    <row r="211" s="14" customFormat="1">
      <c r="A211" s="14"/>
      <c r="B211" s="246"/>
      <c r="C211" s="247"/>
      <c r="D211" s="232" t="s">
        <v>147</v>
      </c>
      <c r="E211" s="248" t="s">
        <v>19</v>
      </c>
      <c r="F211" s="249" t="s">
        <v>1591</v>
      </c>
      <c r="G211" s="247"/>
      <c r="H211" s="250">
        <v>14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6" t="s">
        <v>147</v>
      </c>
      <c r="AU211" s="256" t="s">
        <v>82</v>
      </c>
      <c r="AV211" s="14" t="s">
        <v>82</v>
      </c>
      <c r="AW211" s="14" t="s">
        <v>33</v>
      </c>
      <c r="AX211" s="14" t="s">
        <v>80</v>
      </c>
      <c r="AY211" s="256" t="s">
        <v>132</v>
      </c>
    </row>
    <row r="212" s="2" customFormat="1" ht="16.5" customHeight="1">
      <c r="A212" s="39"/>
      <c r="B212" s="40"/>
      <c r="C212" s="219" t="s">
        <v>377</v>
      </c>
      <c r="D212" s="219" t="s">
        <v>134</v>
      </c>
      <c r="E212" s="220" t="s">
        <v>575</v>
      </c>
      <c r="F212" s="221" t="s">
        <v>576</v>
      </c>
      <c r="G212" s="222" t="s">
        <v>201</v>
      </c>
      <c r="H212" s="223">
        <v>14</v>
      </c>
      <c r="I212" s="224"/>
      <c r="J212" s="225">
        <f>ROUND(I212*H212,2)</f>
        <v>0</v>
      </c>
      <c r="K212" s="221" t="s">
        <v>143</v>
      </c>
      <c r="L212" s="45"/>
      <c r="M212" s="226" t="s">
        <v>19</v>
      </c>
      <c r="N212" s="227" t="s">
        <v>43</v>
      </c>
      <c r="O212" s="85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138</v>
      </c>
      <c r="AT212" s="230" t="s">
        <v>134</v>
      </c>
      <c r="AU212" s="230" t="s">
        <v>82</v>
      </c>
      <c r="AY212" s="18" t="s">
        <v>132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80</v>
      </c>
      <c r="BK212" s="231">
        <f>ROUND(I212*H212,2)</f>
        <v>0</v>
      </c>
      <c r="BL212" s="18" t="s">
        <v>138</v>
      </c>
      <c r="BM212" s="230" t="s">
        <v>747</v>
      </c>
    </row>
    <row r="213" s="2" customFormat="1">
      <c r="A213" s="39"/>
      <c r="B213" s="40"/>
      <c r="C213" s="41"/>
      <c r="D213" s="232" t="s">
        <v>145</v>
      </c>
      <c r="E213" s="41"/>
      <c r="F213" s="233" t="s">
        <v>578</v>
      </c>
      <c r="G213" s="41"/>
      <c r="H213" s="41"/>
      <c r="I213" s="137"/>
      <c r="J213" s="41"/>
      <c r="K213" s="41"/>
      <c r="L213" s="45"/>
      <c r="M213" s="234"/>
      <c r="N213" s="235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145</v>
      </c>
      <c r="AU213" s="18" t="s">
        <v>82</v>
      </c>
    </row>
    <row r="214" s="14" customFormat="1">
      <c r="A214" s="14"/>
      <c r="B214" s="246"/>
      <c r="C214" s="247"/>
      <c r="D214" s="232" t="s">
        <v>147</v>
      </c>
      <c r="E214" s="248" t="s">
        <v>19</v>
      </c>
      <c r="F214" s="249" t="s">
        <v>1591</v>
      </c>
      <c r="G214" s="247"/>
      <c r="H214" s="250">
        <v>14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6" t="s">
        <v>147</v>
      </c>
      <c r="AU214" s="256" t="s">
        <v>82</v>
      </c>
      <c r="AV214" s="14" t="s">
        <v>82</v>
      </c>
      <c r="AW214" s="14" t="s">
        <v>33</v>
      </c>
      <c r="AX214" s="14" t="s">
        <v>80</v>
      </c>
      <c r="AY214" s="256" t="s">
        <v>132</v>
      </c>
    </row>
    <row r="215" s="2" customFormat="1" ht="16.5" customHeight="1">
      <c r="A215" s="39"/>
      <c r="B215" s="40"/>
      <c r="C215" s="219" t="s">
        <v>382</v>
      </c>
      <c r="D215" s="219" t="s">
        <v>134</v>
      </c>
      <c r="E215" s="220" t="s">
        <v>1190</v>
      </c>
      <c r="F215" s="221" t="s">
        <v>1191</v>
      </c>
      <c r="G215" s="222" t="s">
        <v>201</v>
      </c>
      <c r="H215" s="223">
        <v>14</v>
      </c>
      <c r="I215" s="224"/>
      <c r="J215" s="225">
        <f>ROUND(I215*H215,2)</f>
        <v>0</v>
      </c>
      <c r="K215" s="221" t="s">
        <v>143</v>
      </c>
      <c r="L215" s="45"/>
      <c r="M215" s="226" t="s">
        <v>19</v>
      </c>
      <c r="N215" s="227" t="s">
        <v>43</v>
      </c>
      <c r="O215" s="85"/>
      <c r="P215" s="228">
        <f>O215*H215</f>
        <v>0</v>
      </c>
      <c r="Q215" s="228">
        <v>0.084250000000000005</v>
      </c>
      <c r="R215" s="228">
        <f>Q215*H215</f>
        <v>1.1795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138</v>
      </c>
      <c r="AT215" s="230" t="s">
        <v>134</v>
      </c>
      <c r="AU215" s="230" t="s">
        <v>82</v>
      </c>
      <c r="AY215" s="18" t="s">
        <v>132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80</v>
      </c>
      <c r="BK215" s="231">
        <f>ROUND(I215*H215,2)</f>
        <v>0</v>
      </c>
      <c r="BL215" s="18" t="s">
        <v>138</v>
      </c>
      <c r="BM215" s="230" t="s">
        <v>751</v>
      </c>
    </row>
    <row r="216" s="2" customFormat="1">
      <c r="A216" s="39"/>
      <c r="B216" s="40"/>
      <c r="C216" s="41"/>
      <c r="D216" s="232" t="s">
        <v>145</v>
      </c>
      <c r="E216" s="41"/>
      <c r="F216" s="233" t="s">
        <v>1192</v>
      </c>
      <c r="G216" s="41"/>
      <c r="H216" s="41"/>
      <c r="I216" s="137"/>
      <c r="J216" s="41"/>
      <c r="K216" s="41"/>
      <c r="L216" s="45"/>
      <c r="M216" s="234"/>
      <c r="N216" s="235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145</v>
      </c>
      <c r="AU216" s="18" t="s">
        <v>82</v>
      </c>
    </row>
    <row r="217" s="14" customFormat="1">
      <c r="A217" s="14"/>
      <c r="B217" s="246"/>
      <c r="C217" s="247"/>
      <c r="D217" s="232" t="s">
        <v>147</v>
      </c>
      <c r="E217" s="248" t="s">
        <v>19</v>
      </c>
      <c r="F217" s="249" t="s">
        <v>1591</v>
      </c>
      <c r="G217" s="247"/>
      <c r="H217" s="250">
        <v>14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6" t="s">
        <v>147</v>
      </c>
      <c r="AU217" s="256" t="s">
        <v>82</v>
      </c>
      <c r="AV217" s="14" t="s">
        <v>82</v>
      </c>
      <c r="AW217" s="14" t="s">
        <v>33</v>
      </c>
      <c r="AX217" s="14" t="s">
        <v>80</v>
      </c>
      <c r="AY217" s="256" t="s">
        <v>132</v>
      </c>
    </row>
    <row r="218" s="2" customFormat="1" ht="16.5" customHeight="1">
      <c r="A218" s="39"/>
      <c r="B218" s="40"/>
      <c r="C218" s="268" t="s">
        <v>389</v>
      </c>
      <c r="D218" s="268" t="s">
        <v>207</v>
      </c>
      <c r="E218" s="269" t="s">
        <v>754</v>
      </c>
      <c r="F218" s="270" t="s">
        <v>755</v>
      </c>
      <c r="G218" s="271" t="s">
        <v>201</v>
      </c>
      <c r="H218" s="272">
        <v>14.42</v>
      </c>
      <c r="I218" s="273"/>
      <c r="J218" s="274">
        <f>ROUND(I218*H218,2)</f>
        <v>0</v>
      </c>
      <c r="K218" s="270" t="s">
        <v>19</v>
      </c>
      <c r="L218" s="275"/>
      <c r="M218" s="276" t="s">
        <v>19</v>
      </c>
      <c r="N218" s="277" t="s">
        <v>43</v>
      </c>
      <c r="O218" s="85"/>
      <c r="P218" s="228">
        <f>O218*H218</f>
        <v>0</v>
      </c>
      <c r="Q218" s="228">
        <v>0.14000000000000001</v>
      </c>
      <c r="R218" s="228">
        <f>Q218*H218</f>
        <v>2.0188000000000002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180</v>
      </c>
      <c r="AT218" s="230" t="s">
        <v>207</v>
      </c>
      <c r="AU218" s="230" t="s">
        <v>82</v>
      </c>
      <c r="AY218" s="18" t="s">
        <v>132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80</v>
      </c>
      <c r="BK218" s="231">
        <f>ROUND(I218*H218,2)</f>
        <v>0</v>
      </c>
      <c r="BL218" s="18" t="s">
        <v>138</v>
      </c>
      <c r="BM218" s="230" t="s">
        <v>756</v>
      </c>
    </row>
    <row r="219" s="2" customFormat="1">
      <c r="A219" s="39"/>
      <c r="B219" s="40"/>
      <c r="C219" s="41"/>
      <c r="D219" s="232" t="s">
        <v>145</v>
      </c>
      <c r="E219" s="41"/>
      <c r="F219" s="233" t="s">
        <v>755</v>
      </c>
      <c r="G219" s="41"/>
      <c r="H219" s="41"/>
      <c r="I219" s="137"/>
      <c r="J219" s="41"/>
      <c r="K219" s="41"/>
      <c r="L219" s="45"/>
      <c r="M219" s="234"/>
      <c r="N219" s="235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145</v>
      </c>
      <c r="AU219" s="18" t="s">
        <v>82</v>
      </c>
    </row>
    <row r="220" s="14" customFormat="1">
      <c r="A220" s="14"/>
      <c r="B220" s="246"/>
      <c r="C220" s="247"/>
      <c r="D220" s="232" t="s">
        <v>147</v>
      </c>
      <c r="E220" s="248" t="s">
        <v>19</v>
      </c>
      <c r="F220" s="249" t="s">
        <v>1592</v>
      </c>
      <c r="G220" s="247"/>
      <c r="H220" s="250">
        <v>14.42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6" t="s">
        <v>147</v>
      </c>
      <c r="AU220" s="256" t="s">
        <v>82</v>
      </c>
      <c r="AV220" s="14" t="s">
        <v>82</v>
      </c>
      <c r="AW220" s="14" t="s">
        <v>33</v>
      </c>
      <c r="AX220" s="14" t="s">
        <v>80</v>
      </c>
      <c r="AY220" s="256" t="s">
        <v>132</v>
      </c>
    </row>
    <row r="221" s="2" customFormat="1" ht="16.5" customHeight="1">
      <c r="A221" s="39"/>
      <c r="B221" s="40"/>
      <c r="C221" s="219" t="s">
        <v>394</v>
      </c>
      <c r="D221" s="219" t="s">
        <v>134</v>
      </c>
      <c r="E221" s="220" t="s">
        <v>759</v>
      </c>
      <c r="F221" s="221" t="s">
        <v>760</v>
      </c>
      <c r="G221" s="222" t="s">
        <v>352</v>
      </c>
      <c r="H221" s="223">
        <v>87.5</v>
      </c>
      <c r="I221" s="224"/>
      <c r="J221" s="225">
        <f>ROUND(I221*H221,2)</f>
        <v>0</v>
      </c>
      <c r="K221" s="221" t="s">
        <v>143</v>
      </c>
      <c r="L221" s="45"/>
      <c r="M221" s="226" t="s">
        <v>19</v>
      </c>
      <c r="N221" s="227" t="s">
        <v>43</v>
      </c>
      <c r="O221" s="85"/>
      <c r="P221" s="228">
        <f>O221*H221</f>
        <v>0</v>
      </c>
      <c r="Q221" s="228">
        <v>0.10095</v>
      </c>
      <c r="R221" s="228">
        <f>Q221*H221</f>
        <v>8.833124999999999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138</v>
      </c>
      <c r="AT221" s="230" t="s">
        <v>134</v>
      </c>
      <c r="AU221" s="230" t="s">
        <v>82</v>
      </c>
      <c r="AY221" s="18" t="s">
        <v>132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80</v>
      </c>
      <c r="BK221" s="231">
        <f>ROUND(I221*H221,2)</f>
        <v>0</v>
      </c>
      <c r="BL221" s="18" t="s">
        <v>138</v>
      </c>
      <c r="BM221" s="230" t="s">
        <v>761</v>
      </c>
    </row>
    <row r="222" s="2" customFormat="1">
      <c r="A222" s="39"/>
      <c r="B222" s="40"/>
      <c r="C222" s="41"/>
      <c r="D222" s="232" t="s">
        <v>145</v>
      </c>
      <c r="E222" s="41"/>
      <c r="F222" s="233" t="s">
        <v>762</v>
      </c>
      <c r="G222" s="41"/>
      <c r="H222" s="41"/>
      <c r="I222" s="137"/>
      <c r="J222" s="41"/>
      <c r="K222" s="41"/>
      <c r="L222" s="45"/>
      <c r="M222" s="234"/>
      <c r="N222" s="235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145</v>
      </c>
      <c r="AU222" s="18" t="s">
        <v>82</v>
      </c>
    </row>
    <row r="223" s="2" customFormat="1" ht="16.5" customHeight="1">
      <c r="A223" s="39"/>
      <c r="B223" s="40"/>
      <c r="C223" s="268" t="s">
        <v>397</v>
      </c>
      <c r="D223" s="268" t="s">
        <v>207</v>
      </c>
      <c r="E223" s="269" t="s">
        <v>765</v>
      </c>
      <c r="F223" s="270" t="s">
        <v>766</v>
      </c>
      <c r="G223" s="271" t="s">
        <v>352</v>
      </c>
      <c r="H223" s="272">
        <v>87.5</v>
      </c>
      <c r="I223" s="273"/>
      <c r="J223" s="274">
        <f>ROUND(I223*H223,2)</f>
        <v>0</v>
      </c>
      <c r="K223" s="270" t="s">
        <v>143</v>
      </c>
      <c r="L223" s="275"/>
      <c r="M223" s="276" t="s">
        <v>19</v>
      </c>
      <c r="N223" s="277" t="s">
        <v>43</v>
      </c>
      <c r="O223" s="85"/>
      <c r="P223" s="228">
        <f>O223*H223</f>
        <v>0</v>
      </c>
      <c r="Q223" s="228">
        <v>0.028000000000000001</v>
      </c>
      <c r="R223" s="228">
        <f>Q223*H223</f>
        <v>2.4500000000000002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180</v>
      </c>
      <c r="AT223" s="230" t="s">
        <v>207</v>
      </c>
      <c r="AU223" s="230" t="s">
        <v>82</v>
      </c>
      <c r="AY223" s="18" t="s">
        <v>132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80</v>
      </c>
      <c r="BK223" s="231">
        <f>ROUND(I223*H223,2)</f>
        <v>0</v>
      </c>
      <c r="BL223" s="18" t="s">
        <v>138</v>
      </c>
      <c r="BM223" s="230" t="s">
        <v>767</v>
      </c>
    </row>
    <row r="224" s="2" customFormat="1">
      <c r="A224" s="39"/>
      <c r="B224" s="40"/>
      <c r="C224" s="41"/>
      <c r="D224" s="232" t="s">
        <v>145</v>
      </c>
      <c r="E224" s="41"/>
      <c r="F224" s="233" t="s">
        <v>766</v>
      </c>
      <c r="G224" s="41"/>
      <c r="H224" s="41"/>
      <c r="I224" s="137"/>
      <c r="J224" s="41"/>
      <c r="K224" s="41"/>
      <c r="L224" s="45"/>
      <c r="M224" s="234"/>
      <c r="N224" s="235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145</v>
      </c>
      <c r="AU224" s="18" t="s">
        <v>82</v>
      </c>
    </row>
    <row r="225" s="2" customFormat="1" ht="16.5" customHeight="1">
      <c r="A225" s="39"/>
      <c r="B225" s="40"/>
      <c r="C225" s="219" t="s">
        <v>402</v>
      </c>
      <c r="D225" s="219" t="s">
        <v>134</v>
      </c>
      <c r="E225" s="220" t="s">
        <v>778</v>
      </c>
      <c r="F225" s="221" t="s">
        <v>779</v>
      </c>
      <c r="G225" s="222" t="s">
        <v>194</v>
      </c>
      <c r="H225" s="223">
        <v>14.481</v>
      </c>
      <c r="I225" s="224"/>
      <c r="J225" s="225">
        <f>ROUND(I225*H225,2)</f>
        <v>0</v>
      </c>
      <c r="K225" s="221" t="s">
        <v>143</v>
      </c>
      <c r="L225" s="45"/>
      <c r="M225" s="226" t="s">
        <v>19</v>
      </c>
      <c r="N225" s="227" t="s">
        <v>43</v>
      </c>
      <c r="O225" s="85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138</v>
      </c>
      <c r="AT225" s="230" t="s">
        <v>134</v>
      </c>
      <c r="AU225" s="230" t="s">
        <v>82</v>
      </c>
      <c r="AY225" s="18" t="s">
        <v>132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80</v>
      </c>
      <c r="BK225" s="231">
        <f>ROUND(I225*H225,2)</f>
        <v>0</v>
      </c>
      <c r="BL225" s="18" t="s">
        <v>138</v>
      </c>
      <c r="BM225" s="230" t="s">
        <v>780</v>
      </c>
    </row>
    <row r="226" s="2" customFormat="1">
      <c r="A226" s="39"/>
      <c r="B226" s="40"/>
      <c r="C226" s="41"/>
      <c r="D226" s="232" t="s">
        <v>145</v>
      </c>
      <c r="E226" s="41"/>
      <c r="F226" s="233" t="s">
        <v>781</v>
      </c>
      <c r="G226" s="41"/>
      <c r="H226" s="41"/>
      <c r="I226" s="137"/>
      <c r="J226" s="41"/>
      <c r="K226" s="41"/>
      <c r="L226" s="45"/>
      <c r="M226" s="234"/>
      <c r="N226" s="235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145</v>
      </c>
      <c r="AU226" s="18" t="s">
        <v>82</v>
      </c>
    </row>
    <row r="227" s="12" customFormat="1" ht="22.8" customHeight="1">
      <c r="A227" s="12"/>
      <c r="B227" s="203"/>
      <c r="C227" s="204"/>
      <c r="D227" s="205" t="s">
        <v>71</v>
      </c>
      <c r="E227" s="217" t="s">
        <v>782</v>
      </c>
      <c r="F227" s="217" t="s">
        <v>783</v>
      </c>
      <c r="G227" s="204"/>
      <c r="H227" s="204"/>
      <c r="I227" s="207"/>
      <c r="J227" s="218">
        <f>BK227</f>
        <v>0</v>
      </c>
      <c r="K227" s="204"/>
      <c r="L227" s="209"/>
      <c r="M227" s="210"/>
      <c r="N227" s="211"/>
      <c r="O227" s="211"/>
      <c r="P227" s="212">
        <f>SUM(P228:P247)</f>
        <v>0</v>
      </c>
      <c r="Q227" s="211"/>
      <c r="R227" s="212">
        <f>SUM(R228:R247)</f>
        <v>32.050176800000003</v>
      </c>
      <c r="S227" s="211"/>
      <c r="T227" s="213">
        <f>SUM(T228:T247)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4" t="s">
        <v>80</v>
      </c>
      <c r="AT227" s="215" t="s">
        <v>71</v>
      </c>
      <c r="AU227" s="215" t="s">
        <v>80</v>
      </c>
      <c r="AY227" s="214" t="s">
        <v>132</v>
      </c>
      <c r="BK227" s="216">
        <f>SUM(BK228:BK247)</f>
        <v>0</v>
      </c>
    </row>
    <row r="228" s="2" customFormat="1" ht="16.5" customHeight="1">
      <c r="A228" s="39"/>
      <c r="B228" s="40"/>
      <c r="C228" s="219" t="s">
        <v>408</v>
      </c>
      <c r="D228" s="219" t="s">
        <v>134</v>
      </c>
      <c r="E228" s="220" t="s">
        <v>785</v>
      </c>
      <c r="F228" s="221" t="s">
        <v>786</v>
      </c>
      <c r="G228" s="222" t="s">
        <v>142</v>
      </c>
      <c r="H228" s="223">
        <v>12.24</v>
      </c>
      <c r="I228" s="224"/>
      <c r="J228" s="225">
        <f>ROUND(I228*H228,2)</f>
        <v>0</v>
      </c>
      <c r="K228" s="221" t="s">
        <v>143</v>
      </c>
      <c r="L228" s="45"/>
      <c r="M228" s="226" t="s">
        <v>19</v>
      </c>
      <c r="N228" s="227" t="s">
        <v>43</v>
      </c>
      <c r="O228" s="85"/>
      <c r="P228" s="228">
        <f>O228*H228</f>
        <v>0</v>
      </c>
      <c r="Q228" s="228">
        <v>2.45329</v>
      </c>
      <c r="R228" s="228">
        <f>Q228*H228</f>
        <v>30.028269600000002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138</v>
      </c>
      <c r="AT228" s="230" t="s">
        <v>134</v>
      </c>
      <c r="AU228" s="230" t="s">
        <v>82</v>
      </c>
      <c r="AY228" s="18" t="s">
        <v>132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80</v>
      </c>
      <c r="BK228" s="231">
        <f>ROUND(I228*H228,2)</f>
        <v>0</v>
      </c>
      <c r="BL228" s="18" t="s">
        <v>138</v>
      </c>
      <c r="BM228" s="230" t="s">
        <v>787</v>
      </c>
    </row>
    <row r="229" s="2" customFormat="1">
      <c r="A229" s="39"/>
      <c r="B229" s="40"/>
      <c r="C229" s="41"/>
      <c r="D229" s="232" t="s">
        <v>145</v>
      </c>
      <c r="E229" s="41"/>
      <c r="F229" s="233" t="s">
        <v>788</v>
      </c>
      <c r="G229" s="41"/>
      <c r="H229" s="41"/>
      <c r="I229" s="137"/>
      <c r="J229" s="41"/>
      <c r="K229" s="41"/>
      <c r="L229" s="45"/>
      <c r="M229" s="234"/>
      <c r="N229" s="235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145</v>
      </c>
      <c r="AU229" s="18" t="s">
        <v>82</v>
      </c>
    </row>
    <row r="230" s="14" customFormat="1">
      <c r="A230" s="14"/>
      <c r="B230" s="246"/>
      <c r="C230" s="247"/>
      <c r="D230" s="232" t="s">
        <v>147</v>
      </c>
      <c r="E230" s="248" t="s">
        <v>19</v>
      </c>
      <c r="F230" s="249" t="s">
        <v>1593</v>
      </c>
      <c r="G230" s="247"/>
      <c r="H230" s="250">
        <v>12.24</v>
      </c>
      <c r="I230" s="251"/>
      <c r="J230" s="247"/>
      <c r="K230" s="247"/>
      <c r="L230" s="252"/>
      <c r="M230" s="253"/>
      <c r="N230" s="254"/>
      <c r="O230" s="254"/>
      <c r="P230" s="254"/>
      <c r="Q230" s="254"/>
      <c r="R230" s="254"/>
      <c r="S230" s="254"/>
      <c r="T230" s="25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6" t="s">
        <v>147</v>
      </c>
      <c r="AU230" s="256" t="s">
        <v>82</v>
      </c>
      <c r="AV230" s="14" t="s">
        <v>82</v>
      </c>
      <c r="AW230" s="14" t="s">
        <v>33</v>
      </c>
      <c r="AX230" s="14" t="s">
        <v>80</v>
      </c>
      <c r="AY230" s="256" t="s">
        <v>132</v>
      </c>
    </row>
    <row r="231" s="2" customFormat="1" ht="16.5" customHeight="1">
      <c r="A231" s="39"/>
      <c r="B231" s="40"/>
      <c r="C231" s="219" t="s">
        <v>414</v>
      </c>
      <c r="D231" s="219" t="s">
        <v>134</v>
      </c>
      <c r="E231" s="220" t="s">
        <v>791</v>
      </c>
      <c r="F231" s="221" t="s">
        <v>792</v>
      </c>
      <c r="G231" s="222" t="s">
        <v>201</v>
      </c>
      <c r="H231" s="223">
        <v>24.48</v>
      </c>
      <c r="I231" s="224"/>
      <c r="J231" s="225">
        <f>ROUND(I231*H231,2)</f>
        <v>0</v>
      </c>
      <c r="K231" s="221" t="s">
        <v>143</v>
      </c>
      <c r="L231" s="45"/>
      <c r="M231" s="226" t="s">
        <v>19</v>
      </c>
      <c r="N231" s="227" t="s">
        <v>43</v>
      </c>
      <c r="O231" s="85"/>
      <c r="P231" s="228">
        <f>O231*H231</f>
        <v>0</v>
      </c>
      <c r="Q231" s="228">
        <v>0.00264</v>
      </c>
      <c r="R231" s="228">
        <f>Q231*H231</f>
        <v>0.064627199999999996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138</v>
      </c>
      <c r="AT231" s="230" t="s">
        <v>134</v>
      </c>
      <c r="AU231" s="230" t="s">
        <v>82</v>
      </c>
      <c r="AY231" s="18" t="s">
        <v>132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80</v>
      </c>
      <c r="BK231" s="231">
        <f>ROUND(I231*H231,2)</f>
        <v>0</v>
      </c>
      <c r="BL231" s="18" t="s">
        <v>138</v>
      </c>
      <c r="BM231" s="230" t="s">
        <v>793</v>
      </c>
    </row>
    <row r="232" s="2" customFormat="1">
      <c r="A232" s="39"/>
      <c r="B232" s="40"/>
      <c r="C232" s="41"/>
      <c r="D232" s="232" t="s">
        <v>145</v>
      </c>
      <c r="E232" s="41"/>
      <c r="F232" s="233" t="s">
        <v>794</v>
      </c>
      <c r="G232" s="41"/>
      <c r="H232" s="41"/>
      <c r="I232" s="137"/>
      <c r="J232" s="41"/>
      <c r="K232" s="41"/>
      <c r="L232" s="45"/>
      <c r="M232" s="234"/>
      <c r="N232" s="235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145</v>
      </c>
      <c r="AU232" s="18" t="s">
        <v>82</v>
      </c>
    </row>
    <row r="233" s="14" customFormat="1">
      <c r="A233" s="14"/>
      <c r="B233" s="246"/>
      <c r="C233" s="247"/>
      <c r="D233" s="232" t="s">
        <v>147</v>
      </c>
      <c r="E233" s="248" t="s">
        <v>19</v>
      </c>
      <c r="F233" s="249" t="s">
        <v>1594</v>
      </c>
      <c r="G233" s="247"/>
      <c r="H233" s="250">
        <v>24.48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6" t="s">
        <v>147</v>
      </c>
      <c r="AU233" s="256" t="s">
        <v>82</v>
      </c>
      <c r="AV233" s="14" t="s">
        <v>82</v>
      </c>
      <c r="AW233" s="14" t="s">
        <v>33</v>
      </c>
      <c r="AX233" s="14" t="s">
        <v>80</v>
      </c>
      <c r="AY233" s="256" t="s">
        <v>132</v>
      </c>
    </row>
    <row r="234" s="2" customFormat="1" ht="16.5" customHeight="1">
      <c r="A234" s="39"/>
      <c r="B234" s="40"/>
      <c r="C234" s="219" t="s">
        <v>419</v>
      </c>
      <c r="D234" s="219" t="s">
        <v>134</v>
      </c>
      <c r="E234" s="220" t="s">
        <v>797</v>
      </c>
      <c r="F234" s="221" t="s">
        <v>798</v>
      </c>
      <c r="G234" s="222" t="s">
        <v>201</v>
      </c>
      <c r="H234" s="223">
        <v>24.48</v>
      </c>
      <c r="I234" s="224"/>
      <c r="J234" s="225">
        <f>ROUND(I234*H234,2)</f>
        <v>0</v>
      </c>
      <c r="K234" s="221" t="s">
        <v>143</v>
      </c>
      <c r="L234" s="45"/>
      <c r="M234" s="226" t="s">
        <v>19</v>
      </c>
      <c r="N234" s="227" t="s">
        <v>43</v>
      </c>
      <c r="O234" s="85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138</v>
      </c>
      <c r="AT234" s="230" t="s">
        <v>134</v>
      </c>
      <c r="AU234" s="230" t="s">
        <v>82</v>
      </c>
      <c r="AY234" s="18" t="s">
        <v>132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80</v>
      </c>
      <c r="BK234" s="231">
        <f>ROUND(I234*H234,2)</f>
        <v>0</v>
      </c>
      <c r="BL234" s="18" t="s">
        <v>138</v>
      </c>
      <c r="BM234" s="230" t="s">
        <v>799</v>
      </c>
    </row>
    <row r="235" s="2" customFormat="1">
      <c r="A235" s="39"/>
      <c r="B235" s="40"/>
      <c r="C235" s="41"/>
      <c r="D235" s="232" t="s">
        <v>145</v>
      </c>
      <c r="E235" s="41"/>
      <c r="F235" s="233" t="s">
        <v>800</v>
      </c>
      <c r="G235" s="41"/>
      <c r="H235" s="41"/>
      <c r="I235" s="137"/>
      <c r="J235" s="41"/>
      <c r="K235" s="41"/>
      <c r="L235" s="45"/>
      <c r="M235" s="234"/>
      <c r="N235" s="235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145</v>
      </c>
      <c r="AU235" s="18" t="s">
        <v>82</v>
      </c>
    </row>
    <row r="236" s="2" customFormat="1" ht="16.5" customHeight="1">
      <c r="A236" s="39"/>
      <c r="B236" s="40"/>
      <c r="C236" s="219" t="s">
        <v>425</v>
      </c>
      <c r="D236" s="219" t="s">
        <v>134</v>
      </c>
      <c r="E236" s="220" t="s">
        <v>802</v>
      </c>
      <c r="F236" s="221" t="s">
        <v>803</v>
      </c>
      <c r="G236" s="222" t="s">
        <v>319</v>
      </c>
      <c r="H236" s="223">
        <v>21</v>
      </c>
      <c r="I236" s="224"/>
      <c r="J236" s="225">
        <f>ROUND(I236*H236,2)</f>
        <v>0</v>
      </c>
      <c r="K236" s="221" t="s">
        <v>143</v>
      </c>
      <c r="L236" s="45"/>
      <c r="M236" s="226" t="s">
        <v>19</v>
      </c>
      <c r="N236" s="227" t="s">
        <v>43</v>
      </c>
      <c r="O236" s="85"/>
      <c r="P236" s="228">
        <f>O236*H236</f>
        <v>0</v>
      </c>
      <c r="Q236" s="228">
        <v>0.00068000000000000005</v>
      </c>
      <c r="R236" s="228">
        <f>Q236*H236</f>
        <v>0.014280000000000001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138</v>
      </c>
      <c r="AT236" s="230" t="s">
        <v>134</v>
      </c>
      <c r="AU236" s="230" t="s">
        <v>82</v>
      </c>
      <c r="AY236" s="18" t="s">
        <v>132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80</v>
      </c>
      <c r="BK236" s="231">
        <f>ROUND(I236*H236,2)</f>
        <v>0</v>
      </c>
      <c r="BL236" s="18" t="s">
        <v>138</v>
      </c>
      <c r="BM236" s="230" t="s">
        <v>804</v>
      </c>
    </row>
    <row r="237" s="2" customFormat="1">
      <c r="A237" s="39"/>
      <c r="B237" s="40"/>
      <c r="C237" s="41"/>
      <c r="D237" s="232" t="s">
        <v>145</v>
      </c>
      <c r="E237" s="41"/>
      <c r="F237" s="233" t="s">
        <v>805</v>
      </c>
      <c r="G237" s="41"/>
      <c r="H237" s="41"/>
      <c r="I237" s="137"/>
      <c r="J237" s="41"/>
      <c r="K237" s="41"/>
      <c r="L237" s="45"/>
      <c r="M237" s="234"/>
      <c r="N237" s="235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145</v>
      </c>
      <c r="AU237" s="18" t="s">
        <v>82</v>
      </c>
    </row>
    <row r="238" s="14" customFormat="1">
      <c r="A238" s="14"/>
      <c r="B238" s="246"/>
      <c r="C238" s="247"/>
      <c r="D238" s="232" t="s">
        <v>147</v>
      </c>
      <c r="E238" s="248" t="s">
        <v>19</v>
      </c>
      <c r="F238" s="249" t="s">
        <v>1595</v>
      </c>
      <c r="G238" s="247"/>
      <c r="H238" s="250">
        <v>21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6" t="s">
        <v>147</v>
      </c>
      <c r="AU238" s="256" t="s">
        <v>82</v>
      </c>
      <c r="AV238" s="14" t="s">
        <v>82</v>
      </c>
      <c r="AW238" s="14" t="s">
        <v>33</v>
      </c>
      <c r="AX238" s="14" t="s">
        <v>80</v>
      </c>
      <c r="AY238" s="256" t="s">
        <v>132</v>
      </c>
    </row>
    <row r="239" s="2" customFormat="1" ht="16.5" customHeight="1">
      <c r="A239" s="39"/>
      <c r="B239" s="40"/>
      <c r="C239" s="268" t="s">
        <v>433</v>
      </c>
      <c r="D239" s="268" t="s">
        <v>207</v>
      </c>
      <c r="E239" s="269" t="s">
        <v>812</v>
      </c>
      <c r="F239" s="270" t="s">
        <v>813</v>
      </c>
      <c r="G239" s="271" t="s">
        <v>319</v>
      </c>
      <c r="H239" s="272">
        <v>21</v>
      </c>
      <c r="I239" s="273"/>
      <c r="J239" s="274">
        <f>ROUND(I239*H239,2)</f>
        <v>0</v>
      </c>
      <c r="K239" s="270" t="s">
        <v>19</v>
      </c>
      <c r="L239" s="275"/>
      <c r="M239" s="276" t="s">
        <v>19</v>
      </c>
      <c r="N239" s="277" t="s">
        <v>43</v>
      </c>
      <c r="O239" s="85"/>
      <c r="P239" s="228">
        <f>O239*H239</f>
        <v>0</v>
      </c>
      <c r="Q239" s="228">
        <v>0.059999999999999998</v>
      </c>
      <c r="R239" s="228">
        <f>Q239*H239</f>
        <v>1.26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180</v>
      </c>
      <c r="AT239" s="230" t="s">
        <v>207</v>
      </c>
      <c r="AU239" s="230" t="s">
        <v>82</v>
      </c>
      <c r="AY239" s="18" t="s">
        <v>132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80</v>
      </c>
      <c r="BK239" s="231">
        <f>ROUND(I239*H239,2)</f>
        <v>0</v>
      </c>
      <c r="BL239" s="18" t="s">
        <v>138</v>
      </c>
      <c r="BM239" s="230" t="s">
        <v>814</v>
      </c>
    </row>
    <row r="240" s="2" customFormat="1" ht="16.5" customHeight="1">
      <c r="A240" s="39"/>
      <c r="B240" s="40"/>
      <c r="C240" s="219" t="s">
        <v>437</v>
      </c>
      <c r="D240" s="219" t="s">
        <v>134</v>
      </c>
      <c r="E240" s="220" t="s">
        <v>816</v>
      </c>
      <c r="F240" s="221" t="s">
        <v>817</v>
      </c>
      <c r="G240" s="222" t="s">
        <v>222</v>
      </c>
      <c r="H240" s="223">
        <v>6</v>
      </c>
      <c r="I240" s="224"/>
      <c r="J240" s="225">
        <f>ROUND(I240*H240,2)</f>
        <v>0</v>
      </c>
      <c r="K240" s="221" t="s">
        <v>19</v>
      </c>
      <c r="L240" s="45"/>
      <c r="M240" s="226" t="s">
        <v>19</v>
      </c>
      <c r="N240" s="227" t="s">
        <v>43</v>
      </c>
      <c r="O240" s="85"/>
      <c r="P240" s="228">
        <f>O240*H240</f>
        <v>0</v>
      </c>
      <c r="Q240" s="228">
        <v>0.065000000000000002</v>
      </c>
      <c r="R240" s="228">
        <f>Q240*H240</f>
        <v>0.39000000000000001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138</v>
      </c>
      <c r="AT240" s="230" t="s">
        <v>134</v>
      </c>
      <c r="AU240" s="230" t="s">
        <v>82</v>
      </c>
      <c r="AY240" s="18" t="s">
        <v>132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80</v>
      </c>
      <c r="BK240" s="231">
        <f>ROUND(I240*H240,2)</f>
        <v>0</v>
      </c>
      <c r="BL240" s="18" t="s">
        <v>138</v>
      </c>
      <c r="BM240" s="230" t="s">
        <v>818</v>
      </c>
    </row>
    <row r="241" s="14" customFormat="1">
      <c r="A241" s="14"/>
      <c r="B241" s="246"/>
      <c r="C241" s="247"/>
      <c r="D241" s="232" t="s">
        <v>147</v>
      </c>
      <c r="E241" s="248" t="s">
        <v>19</v>
      </c>
      <c r="F241" s="249" t="s">
        <v>1596</v>
      </c>
      <c r="G241" s="247"/>
      <c r="H241" s="250">
        <v>6</v>
      </c>
      <c r="I241" s="251"/>
      <c r="J241" s="247"/>
      <c r="K241" s="247"/>
      <c r="L241" s="252"/>
      <c r="M241" s="253"/>
      <c r="N241" s="254"/>
      <c r="O241" s="254"/>
      <c r="P241" s="254"/>
      <c r="Q241" s="254"/>
      <c r="R241" s="254"/>
      <c r="S241" s="254"/>
      <c r="T241" s="25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6" t="s">
        <v>147</v>
      </c>
      <c r="AU241" s="256" t="s">
        <v>82</v>
      </c>
      <c r="AV241" s="14" t="s">
        <v>82</v>
      </c>
      <c r="AW241" s="14" t="s">
        <v>33</v>
      </c>
      <c r="AX241" s="14" t="s">
        <v>80</v>
      </c>
      <c r="AY241" s="256" t="s">
        <v>132</v>
      </c>
    </row>
    <row r="242" s="2" customFormat="1" ht="16.5" customHeight="1">
      <c r="A242" s="39"/>
      <c r="B242" s="40"/>
      <c r="C242" s="219" t="s">
        <v>442</v>
      </c>
      <c r="D242" s="219" t="s">
        <v>134</v>
      </c>
      <c r="E242" s="220" t="s">
        <v>1597</v>
      </c>
      <c r="F242" s="221" t="s">
        <v>1598</v>
      </c>
      <c r="G242" s="222" t="s">
        <v>222</v>
      </c>
      <c r="H242" s="223">
        <v>1</v>
      </c>
      <c r="I242" s="224"/>
      <c r="J242" s="225">
        <f>ROUND(I242*H242,2)</f>
        <v>0</v>
      </c>
      <c r="K242" s="221" t="s">
        <v>19</v>
      </c>
      <c r="L242" s="45"/>
      <c r="M242" s="226" t="s">
        <v>19</v>
      </c>
      <c r="N242" s="227" t="s">
        <v>43</v>
      </c>
      <c r="O242" s="85"/>
      <c r="P242" s="228">
        <f>O242*H242</f>
        <v>0</v>
      </c>
      <c r="Q242" s="228">
        <v>0.065000000000000002</v>
      </c>
      <c r="R242" s="228">
        <f>Q242*H242</f>
        <v>0.065000000000000002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138</v>
      </c>
      <c r="AT242" s="230" t="s">
        <v>134</v>
      </c>
      <c r="AU242" s="230" t="s">
        <v>82</v>
      </c>
      <c r="AY242" s="18" t="s">
        <v>132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80</v>
      </c>
      <c r="BK242" s="231">
        <f>ROUND(I242*H242,2)</f>
        <v>0</v>
      </c>
      <c r="BL242" s="18" t="s">
        <v>138</v>
      </c>
      <c r="BM242" s="230" t="s">
        <v>1599</v>
      </c>
    </row>
    <row r="243" s="2" customFormat="1" ht="16.5" customHeight="1">
      <c r="A243" s="39"/>
      <c r="B243" s="40"/>
      <c r="C243" s="219" t="s">
        <v>447</v>
      </c>
      <c r="D243" s="219" t="s">
        <v>134</v>
      </c>
      <c r="E243" s="220" t="s">
        <v>821</v>
      </c>
      <c r="F243" s="221" t="s">
        <v>822</v>
      </c>
      <c r="G243" s="222" t="s">
        <v>352</v>
      </c>
      <c r="H243" s="223">
        <v>228</v>
      </c>
      <c r="I243" s="224"/>
      <c r="J243" s="225">
        <f>ROUND(I243*H243,2)</f>
        <v>0</v>
      </c>
      <c r="K243" s="221" t="s">
        <v>19</v>
      </c>
      <c r="L243" s="45"/>
      <c r="M243" s="226" t="s">
        <v>19</v>
      </c>
      <c r="N243" s="227" t="s">
        <v>43</v>
      </c>
      <c r="O243" s="85"/>
      <c r="P243" s="228">
        <f>O243*H243</f>
        <v>0</v>
      </c>
      <c r="Q243" s="228">
        <v>0.001</v>
      </c>
      <c r="R243" s="228">
        <f>Q243*H243</f>
        <v>0.22800000000000001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138</v>
      </c>
      <c r="AT243" s="230" t="s">
        <v>134</v>
      </c>
      <c r="AU243" s="230" t="s">
        <v>82</v>
      </c>
      <c r="AY243" s="18" t="s">
        <v>132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80</v>
      </c>
      <c r="BK243" s="231">
        <f>ROUND(I243*H243,2)</f>
        <v>0</v>
      </c>
      <c r="BL243" s="18" t="s">
        <v>138</v>
      </c>
      <c r="BM243" s="230" t="s">
        <v>1600</v>
      </c>
    </row>
    <row r="244" s="2" customFormat="1">
      <c r="A244" s="39"/>
      <c r="B244" s="40"/>
      <c r="C244" s="41"/>
      <c r="D244" s="232" t="s">
        <v>145</v>
      </c>
      <c r="E244" s="41"/>
      <c r="F244" s="233" t="s">
        <v>822</v>
      </c>
      <c r="G244" s="41"/>
      <c r="H244" s="41"/>
      <c r="I244" s="137"/>
      <c r="J244" s="41"/>
      <c r="K244" s="41"/>
      <c r="L244" s="45"/>
      <c r="M244" s="234"/>
      <c r="N244" s="235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145</v>
      </c>
      <c r="AU244" s="18" t="s">
        <v>82</v>
      </c>
    </row>
    <row r="245" s="14" customFormat="1">
      <c r="A245" s="14"/>
      <c r="B245" s="246"/>
      <c r="C245" s="247"/>
      <c r="D245" s="232" t="s">
        <v>147</v>
      </c>
      <c r="E245" s="248" t="s">
        <v>19</v>
      </c>
      <c r="F245" s="249" t="s">
        <v>1601</v>
      </c>
      <c r="G245" s="247"/>
      <c r="H245" s="250">
        <v>228</v>
      </c>
      <c r="I245" s="251"/>
      <c r="J245" s="247"/>
      <c r="K245" s="247"/>
      <c r="L245" s="252"/>
      <c r="M245" s="253"/>
      <c r="N245" s="254"/>
      <c r="O245" s="254"/>
      <c r="P245" s="254"/>
      <c r="Q245" s="254"/>
      <c r="R245" s="254"/>
      <c r="S245" s="254"/>
      <c r="T245" s="25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6" t="s">
        <v>147</v>
      </c>
      <c r="AU245" s="256" t="s">
        <v>82</v>
      </c>
      <c r="AV245" s="14" t="s">
        <v>82</v>
      </c>
      <c r="AW245" s="14" t="s">
        <v>33</v>
      </c>
      <c r="AX245" s="14" t="s">
        <v>80</v>
      </c>
      <c r="AY245" s="256" t="s">
        <v>132</v>
      </c>
    </row>
    <row r="246" s="2" customFormat="1" ht="16.5" customHeight="1">
      <c r="A246" s="39"/>
      <c r="B246" s="40"/>
      <c r="C246" s="219" t="s">
        <v>453</v>
      </c>
      <c r="D246" s="219" t="s">
        <v>134</v>
      </c>
      <c r="E246" s="220" t="s">
        <v>838</v>
      </c>
      <c r="F246" s="221" t="s">
        <v>839</v>
      </c>
      <c r="G246" s="222" t="s">
        <v>194</v>
      </c>
      <c r="H246" s="223">
        <v>32.049999999999997</v>
      </c>
      <c r="I246" s="224"/>
      <c r="J246" s="225">
        <f>ROUND(I246*H246,2)</f>
        <v>0</v>
      </c>
      <c r="K246" s="221" t="s">
        <v>143</v>
      </c>
      <c r="L246" s="45"/>
      <c r="M246" s="226" t="s">
        <v>19</v>
      </c>
      <c r="N246" s="227" t="s">
        <v>43</v>
      </c>
      <c r="O246" s="85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138</v>
      </c>
      <c r="AT246" s="230" t="s">
        <v>134</v>
      </c>
      <c r="AU246" s="230" t="s">
        <v>82</v>
      </c>
      <c r="AY246" s="18" t="s">
        <v>132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80</v>
      </c>
      <c r="BK246" s="231">
        <f>ROUND(I246*H246,2)</f>
        <v>0</v>
      </c>
      <c r="BL246" s="18" t="s">
        <v>138</v>
      </c>
      <c r="BM246" s="230" t="s">
        <v>840</v>
      </c>
    </row>
    <row r="247" s="2" customFormat="1">
      <c r="A247" s="39"/>
      <c r="B247" s="40"/>
      <c r="C247" s="41"/>
      <c r="D247" s="232" t="s">
        <v>145</v>
      </c>
      <c r="E247" s="41"/>
      <c r="F247" s="233" t="s">
        <v>841</v>
      </c>
      <c r="G247" s="41"/>
      <c r="H247" s="41"/>
      <c r="I247" s="137"/>
      <c r="J247" s="41"/>
      <c r="K247" s="41"/>
      <c r="L247" s="45"/>
      <c r="M247" s="234"/>
      <c r="N247" s="235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145</v>
      </c>
      <c r="AU247" s="18" t="s">
        <v>82</v>
      </c>
    </row>
    <row r="248" s="12" customFormat="1" ht="22.8" customHeight="1">
      <c r="A248" s="12"/>
      <c r="B248" s="203"/>
      <c r="C248" s="204"/>
      <c r="D248" s="205" t="s">
        <v>71</v>
      </c>
      <c r="E248" s="217" t="s">
        <v>959</v>
      </c>
      <c r="F248" s="217" t="s">
        <v>960</v>
      </c>
      <c r="G248" s="204"/>
      <c r="H248" s="204"/>
      <c r="I248" s="207"/>
      <c r="J248" s="218">
        <f>BK248</f>
        <v>0</v>
      </c>
      <c r="K248" s="204"/>
      <c r="L248" s="209"/>
      <c r="M248" s="210"/>
      <c r="N248" s="211"/>
      <c r="O248" s="211"/>
      <c r="P248" s="212">
        <f>SUM(P249:P291)</f>
        <v>0</v>
      </c>
      <c r="Q248" s="211"/>
      <c r="R248" s="212">
        <f>SUM(R249:R291)</f>
        <v>0.20766400000000002</v>
      </c>
      <c r="S248" s="211"/>
      <c r="T248" s="213">
        <f>SUM(T249:T291)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4" t="s">
        <v>80</v>
      </c>
      <c r="AT248" s="215" t="s">
        <v>71</v>
      </c>
      <c r="AU248" s="215" t="s">
        <v>80</v>
      </c>
      <c r="AY248" s="214" t="s">
        <v>132</v>
      </c>
      <c r="BK248" s="216">
        <f>SUM(BK249:BK291)</f>
        <v>0</v>
      </c>
    </row>
    <row r="249" s="2" customFormat="1" ht="16.5" customHeight="1">
      <c r="A249" s="39"/>
      <c r="B249" s="40"/>
      <c r="C249" s="219" t="s">
        <v>460</v>
      </c>
      <c r="D249" s="219" t="s">
        <v>134</v>
      </c>
      <c r="E249" s="220" t="s">
        <v>1062</v>
      </c>
      <c r="F249" s="221" t="s">
        <v>1063</v>
      </c>
      <c r="G249" s="222" t="s">
        <v>142</v>
      </c>
      <c r="H249" s="223">
        <v>27.949999999999999</v>
      </c>
      <c r="I249" s="224"/>
      <c r="J249" s="225">
        <f>ROUND(I249*H249,2)</f>
        <v>0</v>
      </c>
      <c r="K249" s="221" t="s">
        <v>143</v>
      </c>
      <c r="L249" s="45"/>
      <c r="M249" s="226" t="s">
        <v>19</v>
      </c>
      <c r="N249" s="227" t="s">
        <v>43</v>
      </c>
      <c r="O249" s="85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138</v>
      </c>
      <c r="AT249" s="230" t="s">
        <v>134</v>
      </c>
      <c r="AU249" s="230" t="s">
        <v>82</v>
      </c>
      <c r="AY249" s="18" t="s">
        <v>132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80</v>
      </c>
      <c r="BK249" s="231">
        <f>ROUND(I249*H249,2)</f>
        <v>0</v>
      </c>
      <c r="BL249" s="18" t="s">
        <v>138</v>
      </c>
      <c r="BM249" s="230" t="s">
        <v>1602</v>
      </c>
    </row>
    <row r="250" s="2" customFormat="1">
      <c r="A250" s="39"/>
      <c r="B250" s="40"/>
      <c r="C250" s="41"/>
      <c r="D250" s="232" t="s">
        <v>145</v>
      </c>
      <c r="E250" s="41"/>
      <c r="F250" s="233" t="s">
        <v>1065</v>
      </c>
      <c r="G250" s="41"/>
      <c r="H250" s="41"/>
      <c r="I250" s="137"/>
      <c r="J250" s="41"/>
      <c r="K250" s="41"/>
      <c r="L250" s="45"/>
      <c r="M250" s="234"/>
      <c r="N250" s="235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145</v>
      </c>
      <c r="AU250" s="18" t="s">
        <v>82</v>
      </c>
    </row>
    <row r="251" s="13" customFormat="1">
      <c r="A251" s="13"/>
      <c r="B251" s="236"/>
      <c r="C251" s="237"/>
      <c r="D251" s="232" t="s">
        <v>147</v>
      </c>
      <c r="E251" s="238" t="s">
        <v>19</v>
      </c>
      <c r="F251" s="239" t="s">
        <v>148</v>
      </c>
      <c r="G251" s="237"/>
      <c r="H251" s="238" t="s">
        <v>19</v>
      </c>
      <c r="I251" s="240"/>
      <c r="J251" s="237"/>
      <c r="K251" s="237"/>
      <c r="L251" s="241"/>
      <c r="M251" s="242"/>
      <c r="N251" s="243"/>
      <c r="O251" s="243"/>
      <c r="P251" s="243"/>
      <c r="Q251" s="243"/>
      <c r="R251" s="243"/>
      <c r="S251" s="243"/>
      <c r="T251" s="24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5" t="s">
        <v>147</v>
      </c>
      <c r="AU251" s="245" t="s">
        <v>82</v>
      </c>
      <c r="AV251" s="13" t="s">
        <v>80</v>
      </c>
      <c r="AW251" s="13" t="s">
        <v>33</v>
      </c>
      <c r="AX251" s="13" t="s">
        <v>72</v>
      </c>
      <c r="AY251" s="245" t="s">
        <v>132</v>
      </c>
    </row>
    <row r="252" s="14" customFormat="1">
      <c r="A252" s="14"/>
      <c r="B252" s="246"/>
      <c r="C252" s="247"/>
      <c r="D252" s="232" t="s">
        <v>147</v>
      </c>
      <c r="E252" s="248" t="s">
        <v>19</v>
      </c>
      <c r="F252" s="249" t="s">
        <v>1603</v>
      </c>
      <c r="G252" s="247"/>
      <c r="H252" s="250">
        <v>27.949999999999999</v>
      </c>
      <c r="I252" s="251"/>
      <c r="J252" s="247"/>
      <c r="K252" s="247"/>
      <c r="L252" s="252"/>
      <c r="M252" s="253"/>
      <c r="N252" s="254"/>
      <c r="O252" s="254"/>
      <c r="P252" s="254"/>
      <c r="Q252" s="254"/>
      <c r="R252" s="254"/>
      <c r="S252" s="254"/>
      <c r="T252" s="255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6" t="s">
        <v>147</v>
      </c>
      <c r="AU252" s="256" t="s">
        <v>82</v>
      </c>
      <c r="AV252" s="14" t="s">
        <v>82</v>
      </c>
      <c r="AW252" s="14" t="s">
        <v>33</v>
      </c>
      <c r="AX252" s="14" t="s">
        <v>80</v>
      </c>
      <c r="AY252" s="256" t="s">
        <v>132</v>
      </c>
    </row>
    <row r="253" s="2" customFormat="1" ht="16.5" customHeight="1">
      <c r="A253" s="39"/>
      <c r="B253" s="40"/>
      <c r="C253" s="219" t="s">
        <v>467</v>
      </c>
      <c r="D253" s="219" t="s">
        <v>134</v>
      </c>
      <c r="E253" s="220" t="s">
        <v>1067</v>
      </c>
      <c r="F253" s="221" t="s">
        <v>1068</v>
      </c>
      <c r="G253" s="222" t="s">
        <v>142</v>
      </c>
      <c r="H253" s="223">
        <v>27.949999999999999</v>
      </c>
      <c r="I253" s="224"/>
      <c r="J253" s="225">
        <f>ROUND(I253*H253,2)</f>
        <v>0</v>
      </c>
      <c r="K253" s="221" t="s">
        <v>143</v>
      </c>
      <c r="L253" s="45"/>
      <c r="M253" s="226" t="s">
        <v>19</v>
      </c>
      <c r="N253" s="227" t="s">
        <v>43</v>
      </c>
      <c r="O253" s="85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0" t="s">
        <v>138</v>
      </c>
      <c r="AT253" s="230" t="s">
        <v>134</v>
      </c>
      <c r="AU253" s="230" t="s">
        <v>82</v>
      </c>
      <c r="AY253" s="18" t="s">
        <v>132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8" t="s">
        <v>80</v>
      </c>
      <c r="BK253" s="231">
        <f>ROUND(I253*H253,2)</f>
        <v>0</v>
      </c>
      <c r="BL253" s="18" t="s">
        <v>138</v>
      </c>
      <c r="BM253" s="230" t="s">
        <v>1604</v>
      </c>
    </row>
    <row r="254" s="2" customFormat="1">
      <c r="A254" s="39"/>
      <c r="B254" s="40"/>
      <c r="C254" s="41"/>
      <c r="D254" s="232" t="s">
        <v>145</v>
      </c>
      <c r="E254" s="41"/>
      <c r="F254" s="233" t="s">
        <v>1070</v>
      </c>
      <c r="G254" s="41"/>
      <c r="H254" s="41"/>
      <c r="I254" s="137"/>
      <c r="J254" s="41"/>
      <c r="K254" s="41"/>
      <c r="L254" s="45"/>
      <c r="M254" s="234"/>
      <c r="N254" s="235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145</v>
      </c>
      <c r="AU254" s="18" t="s">
        <v>82</v>
      </c>
    </row>
    <row r="255" s="13" customFormat="1">
      <c r="A255" s="13"/>
      <c r="B255" s="236"/>
      <c r="C255" s="237"/>
      <c r="D255" s="232" t="s">
        <v>147</v>
      </c>
      <c r="E255" s="238" t="s">
        <v>19</v>
      </c>
      <c r="F255" s="239" t="s">
        <v>155</v>
      </c>
      <c r="G255" s="237"/>
      <c r="H255" s="238" t="s">
        <v>19</v>
      </c>
      <c r="I255" s="240"/>
      <c r="J255" s="237"/>
      <c r="K255" s="237"/>
      <c r="L255" s="241"/>
      <c r="M255" s="242"/>
      <c r="N255" s="243"/>
      <c r="O255" s="243"/>
      <c r="P255" s="243"/>
      <c r="Q255" s="243"/>
      <c r="R255" s="243"/>
      <c r="S255" s="243"/>
      <c r="T255" s="24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5" t="s">
        <v>147</v>
      </c>
      <c r="AU255" s="245" t="s">
        <v>82</v>
      </c>
      <c r="AV255" s="13" t="s">
        <v>80</v>
      </c>
      <c r="AW255" s="13" t="s">
        <v>33</v>
      </c>
      <c r="AX255" s="13" t="s">
        <v>72</v>
      </c>
      <c r="AY255" s="245" t="s">
        <v>132</v>
      </c>
    </row>
    <row r="256" s="14" customFormat="1">
      <c r="A256" s="14"/>
      <c r="B256" s="246"/>
      <c r="C256" s="247"/>
      <c r="D256" s="232" t="s">
        <v>147</v>
      </c>
      <c r="E256" s="248" t="s">
        <v>19</v>
      </c>
      <c r="F256" s="249" t="s">
        <v>1603</v>
      </c>
      <c r="G256" s="247"/>
      <c r="H256" s="250">
        <v>27.949999999999999</v>
      </c>
      <c r="I256" s="251"/>
      <c r="J256" s="247"/>
      <c r="K256" s="247"/>
      <c r="L256" s="252"/>
      <c r="M256" s="253"/>
      <c r="N256" s="254"/>
      <c r="O256" s="254"/>
      <c r="P256" s="254"/>
      <c r="Q256" s="254"/>
      <c r="R256" s="254"/>
      <c r="S256" s="254"/>
      <c r="T256" s="25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6" t="s">
        <v>147</v>
      </c>
      <c r="AU256" s="256" t="s">
        <v>82</v>
      </c>
      <c r="AV256" s="14" t="s">
        <v>82</v>
      </c>
      <c r="AW256" s="14" t="s">
        <v>33</v>
      </c>
      <c r="AX256" s="14" t="s">
        <v>80</v>
      </c>
      <c r="AY256" s="256" t="s">
        <v>132</v>
      </c>
    </row>
    <row r="257" s="2" customFormat="1" ht="16.5" customHeight="1">
      <c r="A257" s="39"/>
      <c r="B257" s="40"/>
      <c r="C257" s="219" t="s">
        <v>471</v>
      </c>
      <c r="D257" s="219" t="s">
        <v>134</v>
      </c>
      <c r="E257" s="220" t="s">
        <v>970</v>
      </c>
      <c r="F257" s="221" t="s">
        <v>971</v>
      </c>
      <c r="G257" s="222" t="s">
        <v>142</v>
      </c>
      <c r="H257" s="223">
        <v>55.899999999999999</v>
      </c>
      <c r="I257" s="224"/>
      <c r="J257" s="225">
        <f>ROUND(I257*H257,2)</f>
        <v>0</v>
      </c>
      <c r="K257" s="221" t="s">
        <v>143</v>
      </c>
      <c r="L257" s="45"/>
      <c r="M257" s="226" t="s">
        <v>19</v>
      </c>
      <c r="N257" s="227" t="s">
        <v>43</v>
      </c>
      <c r="O257" s="85"/>
      <c r="P257" s="228">
        <f>O257*H257</f>
        <v>0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0" t="s">
        <v>138</v>
      </c>
      <c r="AT257" s="230" t="s">
        <v>134</v>
      </c>
      <c r="AU257" s="230" t="s">
        <v>82</v>
      </c>
      <c r="AY257" s="18" t="s">
        <v>132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8" t="s">
        <v>80</v>
      </c>
      <c r="BK257" s="231">
        <f>ROUND(I257*H257,2)</f>
        <v>0</v>
      </c>
      <c r="BL257" s="18" t="s">
        <v>138</v>
      </c>
      <c r="BM257" s="230" t="s">
        <v>1605</v>
      </c>
    </row>
    <row r="258" s="2" customFormat="1">
      <c r="A258" s="39"/>
      <c r="B258" s="40"/>
      <c r="C258" s="41"/>
      <c r="D258" s="232" t="s">
        <v>145</v>
      </c>
      <c r="E258" s="41"/>
      <c r="F258" s="233" t="s">
        <v>973</v>
      </c>
      <c r="G258" s="41"/>
      <c r="H258" s="41"/>
      <c r="I258" s="137"/>
      <c r="J258" s="41"/>
      <c r="K258" s="41"/>
      <c r="L258" s="45"/>
      <c r="M258" s="234"/>
      <c r="N258" s="235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145</v>
      </c>
      <c r="AU258" s="18" t="s">
        <v>82</v>
      </c>
    </row>
    <row r="259" s="14" customFormat="1">
      <c r="A259" s="14"/>
      <c r="B259" s="246"/>
      <c r="C259" s="247"/>
      <c r="D259" s="232" t="s">
        <v>147</v>
      </c>
      <c r="E259" s="248" t="s">
        <v>19</v>
      </c>
      <c r="F259" s="249" t="s">
        <v>1606</v>
      </c>
      <c r="G259" s="247"/>
      <c r="H259" s="250">
        <v>55.899999999999999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6" t="s">
        <v>147</v>
      </c>
      <c r="AU259" s="256" t="s">
        <v>82</v>
      </c>
      <c r="AV259" s="14" t="s">
        <v>82</v>
      </c>
      <c r="AW259" s="14" t="s">
        <v>33</v>
      </c>
      <c r="AX259" s="14" t="s">
        <v>80</v>
      </c>
      <c r="AY259" s="256" t="s">
        <v>132</v>
      </c>
    </row>
    <row r="260" s="2" customFormat="1" ht="16.5" customHeight="1">
      <c r="A260" s="39"/>
      <c r="B260" s="40"/>
      <c r="C260" s="219" t="s">
        <v>477</v>
      </c>
      <c r="D260" s="219" t="s">
        <v>134</v>
      </c>
      <c r="E260" s="220" t="s">
        <v>181</v>
      </c>
      <c r="F260" s="221" t="s">
        <v>182</v>
      </c>
      <c r="G260" s="222" t="s">
        <v>142</v>
      </c>
      <c r="H260" s="223">
        <v>55.899999999999999</v>
      </c>
      <c r="I260" s="224"/>
      <c r="J260" s="225">
        <f>ROUND(I260*H260,2)</f>
        <v>0</v>
      </c>
      <c r="K260" s="221" t="s">
        <v>143</v>
      </c>
      <c r="L260" s="45"/>
      <c r="M260" s="226" t="s">
        <v>19</v>
      </c>
      <c r="N260" s="227" t="s">
        <v>43</v>
      </c>
      <c r="O260" s="85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0" t="s">
        <v>138</v>
      </c>
      <c r="AT260" s="230" t="s">
        <v>134</v>
      </c>
      <c r="AU260" s="230" t="s">
        <v>82</v>
      </c>
      <c r="AY260" s="18" t="s">
        <v>132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8" t="s">
        <v>80</v>
      </c>
      <c r="BK260" s="231">
        <f>ROUND(I260*H260,2)</f>
        <v>0</v>
      </c>
      <c r="BL260" s="18" t="s">
        <v>138</v>
      </c>
      <c r="BM260" s="230" t="s">
        <v>1607</v>
      </c>
    </row>
    <row r="261" s="2" customFormat="1">
      <c r="A261" s="39"/>
      <c r="B261" s="40"/>
      <c r="C261" s="41"/>
      <c r="D261" s="232" t="s">
        <v>145</v>
      </c>
      <c r="E261" s="41"/>
      <c r="F261" s="233" t="s">
        <v>184</v>
      </c>
      <c r="G261" s="41"/>
      <c r="H261" s="41"/>
      <c r="I261" s="137"/>
      <c r="J261" s="41"/>
      <c r="K261" s="41"/>
      <c r="L261" s="45"/>
      <c r="M261" s="234"/>
      <c r="N261" s="235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145</v>
      </c>
      <c r="AU261" s="18" t="s">
        <v>82</v>
      </c>
    </row>
    <row r="262" s="14" customFormat="1">
      <c r="A262" s="14"/>
      <c r="B262" s="246"/>
      <c r="C262" s="247"/>
      <c r="D262" s="232" t="s">
        <v>147</v>
      </c>
      <c r="E262" s="248" t="s">
        <v>19</v>
      </c>
      <c r="F262" s="249" t="s">
        <v>1606</v>
      </c>
      <c r="G262" s="247"/>
      <c r="H262" s="250">
        <v>55.899999999999999</v>
      </c>
      <c r="I262" s="251"/>
      <c r="J262" s="247"/>
      <c r="K262" s="247"/>
      <c r="L262" s="252"/>
      <c r="M262" s="253"/>
      <c r="N262" s="254"/>
      <c r="O262" s="254"/>
      <c r="P262" s="254"/>
      <c r="Q262" s="254"/>
      <c r="R262" s="254"/>
      <c r="S262" s="254"/>
      <c r="T262" s="255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6" t="s">
        <v>147</v>
      </c>
      <c r="AU262" s="256" t="s">
        <v>82</v>
      </c>
      <c r="AV262" s="14" t="s">
        <v>82</v>
      </c>
      <c r="AW262" s="14" t="s">
        <v>33</v>
      </c>
      <c r="AX262" s="14" t="s">
        <v>80</v>
      </c>
      <c r="AY262" s="256" t="s">
        <v>132</v>
      </c>
    </row>
    <row r="263" s="2" customFormat="1" ht="16.5" customHeight="1">
      <c r="A263" s="39"/>
      <c r="B263" s="40"/>
      <c r="C263" s="219" t="s">
        <v>482</v>
      </c>
      <c r="D263" s="219" t="s">
        <v>134</v>
      </c>
      <c r="E263" s="220" t="s">
        <v>390</v>
      </c>
      <c r="F263" s="221" t="s">
        <v>391</v>
      </c>
      <c r="G263" s="222" t="s">
        <v>142</v>
      </c>
      <c r="H263" s="223">
        <v>55.899999999999999</v>
      </c>
      <c r="I263" s="224"/>
      <c r="J263" s="225">
        <f>ROUND(I263*H263,2)</f>
        <v>0</v>
      </c>
      <c r="K263" s="221" t="s">
        <v>143</v>
      </c>
      <c r="L263" s="45"/>
      <c r="M263" s="226" t="s">
        <v>19</v>
      </c>
      <c r="N263" s="227" t="s">
        <v>43</v>
      </c>
      <c r="O263" s="85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0" t="s">
        <v>138</v>
      </c>
      <c r="AT263" s="230" t="s">
        <v>134</v>
      </c>
      <c r="AU263" s="230" t="s">
        <v>82</v>
      </c>
      <c r="AY263" s="18" t="s">
        <v>132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8" t="s">
        <v>80</v>
      </c>
      <c r="BK263" s="231">
        <f>ROUND(I263*H263,2)</f>
        <v>0</v>
      </c>
      <c r="BL263" s="18" t="s">
        <v>138</v>
      </c>
      <c r="BM263" s="230" t="s">
        <v>1608</v>
      </c>
    </row>
    <row r="264" s="2" customFormat="1">
      <c r="A264" s="39"/>
      <c r="B264" s="40"/>
      <c r="C264" s="41"/>
      <c r="D264" s="232" t="s">
        <v>145</v>
      </c>
      <c r="E264" s="41"/>
      <c r="F264" s="233" t="s">
        <v>393</v>
      </c>
      <c r="G264" s="41"/>
      <c r="H264" s="41"/>
      <c r="I264" s="137"/>
      <c r="J264" s="41"/>
      <c r="K264" s="41"/>
      <c r="L264" s="45"/>
      <c r="M264" s="234"/>
      <c r="N264" s="235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145</v>
      </c>
      <c r="AU264" s="18" t="s">
        <v>82</v>
      </c>
    </row>
    <row r="265" s="2" customFormat="1" ht="16.5" customHeight="1">
      <c r="A265" s="39"/>
      <c r="B265" s="40"/>
      <c r="C265" s="219" t="s">
        <v>488</v>
      </c>
      <c r="D265" s="219" t="s">
        <v>134</v>
      </c>
      <c r="E265" s="220" t="s">
        <v>192</v>
      </c>
      <c r="F265" s="221" t="s">
        <v>193</v>
      </c>
      <c r="G265" s="222" t="s">
        <v>194</v>
      </c>
      <c r="H265" s="223">
        <v>100.62000000000001</v>
      </c>
      <c r="I265" s="224"/>
      <c r="J265" s="225">
        <f>ROUND(I265*H265,2)</f>
        <v>0</v>
      </c>
      <c r="K265" s="221" t="s">
        <v>143</v>
      </c>
      <c r="L265" s="45"/>
      <c r="M265" s="226" t="s">
        <v>19</v>
      </c>
      <c r="N265" s="227" t="s">
        <v>43</v>
      </c>
      <c r="O265" s="85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138</v>
      </c>
      <c r="AT265" s="230" t="s">
        <v>134</v>
      </c>
      <c r="AU265" s="230" t="s">
        <v>82</v>
      </c>
      <c r="AY265" s="18" t="s">
        <v>132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80</v>
      </c>
      <c r="BK265" s="231">
        <f>ROUND(I265*H265,2)</f>
        <v>0</v>
      </c>
      <c r="BL265" s="18" t="s">
        <v>138</v>
      </c>
      <c r="BM265" s="230" t="s">
        <v>1609</v>
      </c>
    </row>
    <row r="266" s="2" customFormat="1">
      <c r="A266" s="39"/>
      <c r="B266" s="40"/>
      <c r="C266" s="41"/>
      <c r="D266" s="232" t="s">
        <v>145</v>
      </c>
      <c r="E266" s="41"/>
      <c r="F266" s="233" t="s">
        <v>196</v>
      </c>
      <c r="G266" s="41"/>
      <c r="H266" s="41"/>
      <c r="I266" s="137"/>
      <c r="J266" s="41"/>
      <c r="K266" s="41"/>
      <c r="L266" s="45"/>
      <c r="M266" s="234"/>
      <c r="N266" s="235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145</v>
      </c>
      <c r="AU266" s="18" t="s">
        <v>82</v>
      </c>
    </row>
    <row r="267" s="14" customFormat="1">
      <c r="A267" s="14"/>
      <c r="B267" s="246"/>
      <c r="C267" s="247"/>
      <c r="D267" s="232" t="s">
        <v>147</v>
      </c>
      <c r="E267" s="248" t="s">
        <v>19</v>
      </c>
      <c r="F267" s="249" t="s">
        <v>1610</v>
      </c>
      <c r="G267" s="247"/>
      <c r="H267" s="250">
        <v>100.62000000000001</v>
      </c>
      <c r="I267" s="251"/>
      <c r="J267" s="247"/>
      <c r="K267" s="247"/>
      <c r="L267" s="252"/>
      <c r="M267" s="253"/>
      <c r="N267" s="254"/>
      <c r="O267" s="254"/>
      <c r="P267" s="254"/>
      <c r="Q267" s="254"/>
      <c r="R267" s="254"/>
      <c r="S267" s="254"/>
      <c r="T267" s="25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6" t="s">
        <v>147</v>
      </c>
      <c r="AU267" s="256" t="s">
        <v>82</v>
      </c>
      <c r="AV267" s="14" t="s">
        <v>82</v>
      </c>
      <c r="AW267" s="14" t="s">
        <v>33</v>
      </c>
      <c r="AX267" s="14" t="s">
        <v>80</v>
      </c>
      <c r="AY267" s="256" t="s">
        <v>132</v>
      </c>
    </row>
    <row r="268" s="2" customFormat="1" ht="16.5" customHeight="1">
      <c r="A268" s="39"/>
      <c r="B268" s="40"/>
      <c r="C268" s="219" t="s">
        <v>493</v>
      </c>
      <c r="D268" s="219" t="s">
        <v>134</v>
      </c>
      <c r="E268" s="220" t="s">
        <v>986</v>
      </c>
      <c r="F268" s="221" t="s">
        <v>987</v>
      </c>
      <c r="G268" s="222" t="s">
        <v>352</v>
      </c>
      <c r="H268" s="223">
        <v>86</v>
      </c>
      <c r="I268" s="224"/>
      <c r="J268" s="225">
        <f>ROUND(I268*H268,2)</f>
        <v>0</v>
      </c>
      <c r="K268" s="221" t="s">
        <v>143</v>
      </c>
      <c r="L268" s="45"/>
      <c r="M268" s="226" t="s">
        <v>19</v>
      </c>
      <c r="N268" s="227" t="s">
        <v>43</v>
      </c>
      <c r="O268" s="85"/>
      <c r="P268" s="228">
        <f>O268*H268</f>
        <v>0</v>
      </c>
      <c r="Q268" s="228">
        <v>0.00033</v>
      </c>
      <c r="R268" s="228">
        <f>Q268*H268</f>
        <v>0.028379999999999999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138</v>
      </c>
      <c r="AT268" s="230" t="s">
        <v>134</v>
      </c>
      <c r="AU268" s="230" t="s">
        <v>82</v>
      </c>
      <c r="AY268" s="18" t="s">
        <v>132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80</v>
      </c>
      <c r="BK268" s="231">
        <f>ROUND(I268*H268,2)</f>
        <v>0</v>
      </c>
      <c r="BL268" s="18" t="s">
        <v>138</v>
      </c>
      <c r="BM268" s="230" t="s">
        <v>1611</v>
      </c>
    </row>
    <row r="269" s="2" customFormat="1">
      <c r="A269" s="39"/>
      <c r="B269" s="40"/>
      <c r="C269" s="41"/>
      <c r="D269" s="232" t="s">
        <v>145</v>
      </c>
      <c r="E269" s="41"/>
      <c r="F269" s="233" t="s">
        <v>989</v>
      </c>
      <c r="G269" s="41"/>
      <c r="H269" s="41"/>
      <c r="I269" s="137"/>
      <c r="J269" s="41"/>
      <c r="K269" s="41"/>
      <c r="L269" s="45"/>
      <c r="M269" s="234"/>
      <c r="N269" s="235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145</v>
      </c>
      <c r="AU269" s="18" t="s">
        <v>82</v>
      </c>
    </row>
    <row r="270" s="2" customFormat="1" ht="16.5" customHeight="1">
      <c r="A270" s="39"/>
      <c r="B270" s="40"/>
      <c r="C270" s="219" t="s">
        <v>498</v>
      </c>
      <c r="D270" s="219" t="s">
        <v>134</v>
      </c>
      <c r="E270" s="220" t="s">
        <v>996</v>
      </c>
      <c r="F270" s="221" t="s">
        <v>997</v>
      </c>
      <c r="G270" s="222" t="s">
        <v>222</v>
      </c>
      <c r="H270" s="223">
        <v>1</v>
      </c>
      <c r="I270" s="224"/>
      <c r="J270" s="225">
        <f>ROUND(I270*H270,2)</f>
        <v>0</v>
      </c>
      <c r="K270" s="221" t="s">
        <v>19</v>
      </c>
      <c r="L270" s="45"/>
      <c r="M270" s="226" t="s">
        <v>19</v>
      </c>
      <c r="N270" s="227" t="s">
        <v>43</v>
      </c>
      <c r="O270" s="85"/>
      <c r="P270" s="228">
        <f>O270*H270</f>
        <v>0</v>
      </c>
      <c r="Q270" s="228">
        <v>0.00048999999999999998</v>
      </c>
      <c r="R270" s="228">
        <f>Q270*H270</f>
        <v>0.00048999999999999998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138</v>
      </c>
      <c r="AT270" s="230" t="s">
        <v>134</v>
      </c>
      <c r="AU270" s="230" t="s">
        <v>82</v>
      </c>
      <c r="AY270" s="18" t="s">
        <v>132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80</v>
      </c>
      <c r="BK270" s="231">
        <f>ROUND(I270*H270,2)</f>
        <v>0</v>
      </c>
      <c r="BL270" s="18" t="s">
        <v>138</v>
      </c>
      <c r="BM270" s="230" t="s">
        <v>1612</v>
      </c>
    </row>
    <row r="271" s="2" customFormat="1">
      <c r="A271" s="39"/>
      <c r="B271" s="40"/>
      <c r="C271" s="41"/>
      <c r="D271" s="232" t="s">
        <v>145</v>
      </c>
      <c r="E271" s="41"/>
      <c r="F271" s="233" t="s">
        <v>997</v>
      </c>
      <c r="G271" s="41"/>
      <c r="H271" s="41"/>
      <c r="I271" s="137"/>
      <c r="J271" s="41"/>
      <c r="K271" s="41"/>
      <c r="L271" s="45"/>
      <c r="M271" s="234"/>
      <c r="N271" s="235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145</v>
      </c>
      <c r="AU271" s="18" t="s">
        <v>82</v>
      </c>
    </row>
    <row r="272" s="2" customFormat="1" ht="24" customHeight="1">
      <c r="A272" s="39"/>
      <c r="B272" s="40"/>
      <c r="C272" s="219" t="s">
        <v>503</v>
      </c>
      <c r="D272" s="219" t="s">
        <v>134</v>
      </c>
      <c r="E272" s="220" t="s">
        <v>1000</v>
      </c>
      <c r="F272" s="221" t="s">
        <v>1001</v>
      </c>
      <c r="G272" s="222" t="s">
        <v>142</v>
      </c>
      <c r="H272" s="223">
        <v>39.130000000000003</v>
      </c>
      <c r="I272" s="224"/>
      <c r="J272" s="225">
        <f>ROUND(I272*H272,2)</f>
        <v>0</v>
      </c>
      <c r="K272" s="221" t="s">
        <v>19</v>
      </c>
      <c r="L272" s="45"/>
      <c r="M272" s="226" t="s">
        <v>19</v>
      </c>
      <c r="N272" s="227" t="s">
        <v>43</v>
      </c>
      <c r="O272" s="85"/>
      <c r="P272" s="228">
        <f>O272*H272</f>
        <v>0</v>
      </c>
      <c r="Q272" s="228">
        <v>0</v>
      </c>
      <c r="R272" s="228">
        <f>Q272*H272</f>
        <v>0</v>
      </c>
      <c r="S272" s="228">
        <v>0</v>
      </c>
      <c r="T272" s="22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0" t="s">
        <v>138</v>
      </c>
      <c r="AT272" s="230" t="s">
        <v>134</v>
      </c>
      <c r="AU272" s="230" t="s">
        <v>82</v>
      </c>
      <c r="AY272" s="18" t="s">
        <v>132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8" t="s">
        <v>80</v>
      </c>
      <c r="BK272" s="231">
        <f>ROUND(I272*H272,2)</f>
        <v>0</v>
      </c>
      <c r="BL272" s="18" t="s">
        <v>138</v>
      </c>
      <c r="BM272" s="230" t="s">
        <v>1613</v>
      </c>
    </row>
    <row r="273" s="2" customFormat="1">
      <c r="A273" s="39"/>
      <c r="B273" s="40"/>
      <c r="C273" s="41"/>
      <c r="D273" s="232" t="s">
        <v>145</v>
      </c>
      <c r="E273" s="41"/>
      <c r="F273" s="233" t="s">
        <v>1003</v>
      </c>
      <c r="G273" s="41"/>
      <c r="H273" s="41"/>
      <c r="I273" s="137"/>
      <c r="J273" s="41"/>
      <c r="K273" s="41"/>
      <c r="L273" s="45"/>
      <c r="M273" s="234"/>
      <c r="N273" s="235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145</v>
      </c>
      <c r="AU273" s="18" t="s">
        <v>82</v>
      </c>
    </row>
    <row r="274" s="14" customFormat="1">
      <c r="A274" s="14"/>
      <c r="B274" s="246"/>
      <c r="C274" s="247"/>
      <c r="D274" s="232" t="s">
        <v>147</v>
      </c>
      <c r="E274" s="248" t="s">
        <v>19</v>
      </c>
      <c r="F274" s="249" t="s">
        <v>1614</v>
      </c>
      <c r="G274" s="247"/>
      <c r="H274" s="250">
        <v>39.130000000000003</v>
      </c>
      <c r="I274" s="251"/>
      <c r="J274" s="247"/>
      <c r="K274" s="247"/>
      <c r="L274" s="252"/>
      <c r="M274" s="253"/>
      <c r="N274" s="254"/>
      <c r="O274" s="254"/>
      <c r="P274" s="254"/>
      <c r="Q274" s="254"/>
      <c r="R274" s="254"/>
      <c r="S274" s="254"/>
      <c r="T274" s="25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6" t="s">
        <v>147</v>
      </c>
      <c r="AU274" s="256" t="s">
        <v>82</v>
      </c>
      <c r="AV274" s="14" t="s">
        <v>82</v>
      </c>
      <c r="AW274" s="14" t="s">
        <v>33</v>
      </c>
      <c r="AX274" s="14" t="s">
        <v>80</v>
      </c>
      <c r="AY274" s="256" t="s">
        <v>132</v>
      </c>
    </row>
    <row r="275" s="2" customFormat="1" ht="24" customHeight="1">
      <c r="A275" s="39"/>
      <c r="B275" s="40"/>
      <c r="C275" s="219" t="s">
        <v>509</v>
      </c>
      <c r="D275" s="219" t="s">
        <v>134</v>
      </c>
      <c r="E275" s="220" t="s">
        <v>1006</v>
      </c>
      <c r="F275" s="221" t="s">
        <v>1007</v>
      </c>
      <c r="G275" s="222" t="s">
        <v>142</v>
      </c>
      <c r="H275" s="223">
        <v>16.77</v>
      </c>
      <c r="I275" s="224"/>
      <c r="J275" s="225">
        <f>ROUND(I275*H275,2)</f>
        <v>0</v>
      </c>
      <c r="K275" s="221" t="s">
        <v>19</v>
      </c>
      <c r="L275" s="45"/>
      <c r="M275" s="226" t="s">
        <v>19</v>
      </c>
      <c r="N275" s="227" t="s">
        <v>43</v>
      </c>
      <c r="O275" s="85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138</v>
      </c>
      <c r="AT275" s="230" t="s">
        <v>134</v>
      </c>
      <c r="AU275" s="230" t="s">
        <v>82</v>
      </c>
      <c r="AY275" s="18" t="s">
        <v>132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80</v>
      </c>
      <c r="BK275" s="231">
        <f>ROUND(I275*H275,2)</f>
        <v>0</v>
      </c>
      <c r="BL275" s="18" t="s">
        <v>138</v>
      </c>
      <c r="BM275" s="230" t="s">
        <v>1615</v>
      </c>
    </row>
    <row r="276" s="2" customFormat="1">
      <c r="A276" s="39"/>
      <c r="B276" s="40"/>
      <c r="C276" s="41"/>
      <c r="D276" s="232" t="s">
        <v>145</v>
      </c>
      <c r="E276" s="41"/>
      <c r="F276" s="233" t="s">
        <v>1009</v>
      </c>
      <c r="G276" s="41"/>
      <c r="H276" s="41"/>
      <c r="I276" s="137"/>
      <c r="J276" s="41"/>
      <c r="K276" s="41"/>
      <c r="L276" s="45"/>
      <c r="M276" s="234"/>
      <c r="N276" s="235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145</v>
      </c>
      <c r="AU276" s="18" t="s">
        <v>82</v>
      </c>
    </row>
    <row r="277" s="14" customFormat="1">
      <c r="A277" s="14"/>
      <c r="B277" s="246"/>
      <c r="C277" s="247"/>
      <c r="D277" s="232" t="s">
        <v>147</v>
      </c>
      <c r="E277" s="248" t="s">
        <v>19</v>
      </c>
      <c r="F277" s="249" t="s">
        <v>1616</v>
      </c>
      <c r="G277" s="247"/>
      <c r="H277" s="250">
        <v>16.77</v>
      </c>
      <c r="I277" s="251"/>
      <c r="J277" s="247"/>
      <c r="K277" s="247"/>
      <c r="L277" s="252"/>
      <c r="M277" s="253"/>
      <c r="N277" s="254"/>
      <c r="O277" s="254"/>
      <c r="P277" s="254"/>
      <c r="Q277" s="254"/>
      <c r="R277" s="254"/>
      <c r="S277" s="254"/>
      <c r="T277" s="255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6" t="s">
        <v>147</v>
      </c>
      <c r="AU277" s="256" t="s">
        <v>82</v>
      </c>
      <c r="AV277" s="14" t="s">
        <v>82</v>
      </c>
      <c r="AW277" s="14" t="s">
        <v>33</v>
      </c>
      <c r="AX277" s="14" t="s">
        <v>80</v>
      </c>
      <c r="AY277" s="256" t="s">
        <v>132</v>
      </c>
    </row>
    <row r="278" s="2" customFormat="1" ht="16.5" customHeight="1">
      <c r="A278" s="39"/>
      <c r="B278" s="40"/>
      <c r="C278" s="219" t="s">
        <v>515</v>
      </c>
      <c r="D278" s="219" t="s">
        <v>134</v>
      </c>
      <c r="E278" s="220" t="s">
        <v>922</v>
      </c>
      <c r="F278" s="221" t="s">
        <v>923</v>
      </c>
      <c r="G278" s="222" t="s">
        <v>142</v>
      </c>
      <c r="H278" s="223">
        <v>55.899999999999999</v>
      </c>
      <c r="I278" s="224"/>
      <c r="J278" s="225">
        <f>ROUND(I278*H278,2)</f>
        <v>0</v>
      </c>
      <c r="K278" s="221" t="s">
        <v>143</v>
      </c>
      <c r="L278" s="45"/>
      <c r="M278" s="226" t="s">
        <v>19</v>
      </c>
      <c r="N278" s="227" t="s">
        <v>43</v>
      </c>
      <c r="O278" s="85"/>
      <c r="P278" s="228">
        <f>O278*H278</f>
        <v>0</v>
      </c>
      <c r="Q278" s="228">
        <v>0</v>
      </c>
      <c r="R278" s="228">
        <f>Q278*H278</f>
        <v>0</v>
      </c>
      <c r="S278" s="228">
        <v>0</v>
      </c>
      <c r="T278" s="22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0" t="s">
        <v>138</v>
      </c>
      <c r="AT278" s="230" t="s">
        <v>134</v>
      </c>
      <c r="AU278" s="230" t="s">
        <v>82</v>
      </c>
      <c r="AY278" s="18" t="s">
        <v>132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8" t="s">
        <v>80</v>
      </c>
      <c r="BK278" s="231">
        <f>ROUND(I278*H278,2)</f>
        <v>0</v>
      </c>
      <c r="BL278" s="18" t="s">
        <v>138</v>
      </c>
      <c r="BM278" s="230" t="s">
        <v>1617</v>
      </c>
    </row>
    <row r="279" s="2" customFormat="1">
      <c r="A279" s="39"/>
      <c r="B279" s="40"/>
      <c r="C279" s="41"/>
      <c r="D279" s="232" t="s">
        <v>145</v>
      </c>
      <c r="E279" s="41"/>
      <c r="F279" s="233" t="s">
        <v>925</v>
      </c>
      <c r="G279" s="41"/>
      <c r="H279" s="41"/>
      <c r="I279" s="137"/>
      <c r="J279" s="41"/>
      <c r="K279" s="41"/>
      <c r="L279" s="45"/>
      <c r="M279" s="234"/>
      <c r="N279" s="235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145</v>
      </c>
      <c r="AU279" s="18" t="s">
        <v>82</v>
      </c>
    </row>
    <row r="280" s="13" customFormat="1">
      <c r="A280" s="13"/>
      <c r="B280" s="236"/>
      <c r="C280" s="237"/>
      <c r="D280" s="232" t="s">
        <v>147</v>
      </c>
      <c r="E280" s="238" t="s">
        <v>19</v>
      </c>
      <c r="F280" s="239" t="s">
        <v>1013</v>
      </c>
      <c r="G280" s="237"/>
      <c r="H280" s="238" t="s">
        <v>19</v>
      </c>
      <c r="I280" s="240"/>
      <c r="J280" s="237"/>
      <c r="K280" s="237"/>
      <c r="L280" s="241"/>
      <c r="M280" s="242"/>
      <c r="N280" s="243"/>
      <c r="O280" s="243"/>
      <c r="P280" s="243"/>
      <c r="Q280" s="243"/>
      <c r="R280" s="243"/>
      <c r="S280" s="243"/>
      <c r="T280" s="24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5" t="s">
        <v>147</v>
      </c>
      <c r="AU280" s="245" t="s">
        <v>82</v>
      </c>
      <c r="AV280" s="13" t="s">
        <v>80</v>
      </c>
      <c r="AW280" s="13" t="s">
        <v>33</v>
      </c>
      <c r="AX280" s="13" t="s">
        <v>72</v>
      </c>
      <c r="AY280" s="245" t="s">
        <v>132</v>
      </c>
    </row>
    <row r="281" s="14" customFormat="1">
      <c r="A281" s="14"/>
      <c r="B281" s="246"/>
      <c r="C281" s="247"/>
      <c r="D281" s="232" t="s">
        <v>147</v>
      </c>
      <c r="E281" s="248" t="s">
        <v>19</v>
      </c>
      <c r="F281" s="249" t="s">
        <v>1618</v>
      </c>
      <c r="G281" s="247"/>
      <c r="H281" s="250">
        <v>55.899999999999999</v>
      </c>
      <c r="I281" s="251"/>
      <c r="J281" s="247"/>
      <c r="K281" s="247"/>
      <c r="L281" s="252"/>
      <c r="M281" s="253"/>
      <c r="N281" s="254"/>
      <c r="O281" s="254"/>
      <c r="P281" s="254"/>
      <c r="Q281" s="254"/>
      <c r="R281" s="254"/>
      <c r="S281" s="254"/>
      <c r="T281" s="255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6" t="s">
        <v>147</v>
      </c>
      <c r="AU281" s="256" t="s">
        <v>82</v>
      </c>
      <c r="AV281" s="14" t="s">
        <v>82</v>
      </c>
      <c r="AW281" s="14" t="s">
        <v>33</v>
      </c>
      <c r="AX281" s="14" t="s">
        <v>80</v>
      </c>
      <c r="AY281" s="256" t="s">
        <v>132</v>
      </c>
    </row>
    <row r="282" s="2" customFormat="1" ht="16.5" customHeight="1">
      <c r="A282" s="39"/>
      <c r="B282" s="40"/>
      <c r="C282" s="219" t="s">
        <v>521</v>
      </c>
      <c r="D282" s="219" t="s">
        <v>134</v>
      </c>
      <c r="E282" s="220" t="s">
        <v>390</v>
      </c>
      <c r="F282" s="221" t="s">
        <v>391</v>
      </c>
      <c r="G282" s="222" t="s">
        <v>142</v>
      </c>
      <c r="H282" s="223">
        <v>55.899999999999999</v>
      </c>
      <c r="I282" s="224"/>
      <c r="J282" s="225">
        <f>ROUND(I282*H282,2)</f>
        <v>0</v>
      </c>
      <c r="K282" s="221" t="s">
        <v>143</v>
      </c>
      <c r="L282" s="45"/>
      <c r="M282" s="226" t="s">
        <v>19</v>
      </c>
      <c r="N282" s="227" t="s">
        <v>43</v>
      </c>
      <c r="O282" s="85"/>
      <c r="P282" s="228">
        <f>O282*H282</f>
        <v>0</v>
      </c>
      <c r="Q282" s="228">
        <v>0</v>
      </c>
      <c r="R282" s="228">
        <f>Q282*H282</f>
        <v>0</v>
      </c>
      <c r="S282" s="228">
        <v>0</v>
      </c>
      <c r="T282" s="22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138</v>
      </c>
      <c r="AT282" s="230" t="s">
        <v>134</v>
      </c>
      <c r="AU282" s="230" t="s">
        <v>82</v>
      </c>
      <c r="AY282" s="18" t="s">
        <v>132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8" t="s">
        <v>80</v>
      </c>
      <c r="BK282" s="231">
        <f>ROUND(I282*H282,2)</f>
        <v>0</v>
      </c>
      <c r="BL282" s="18" t="s">
        <v>138</v>
      </c>
      <c r="BM282" s="230" t="s">
        <v>1619</v>
      </c>
    </row>
    <row r="283" s="2" customFormat="1">
      <c r="A283" s="39"/>
      <c r="B283" s="40"/>
      <c r="C283" s="41"/>
      <c r="D283" s="232" t="s">
        <v>145</v>
      </c>
      <c r="E283" s="41"/>
      <c r="F283" s="233" t="s">
        <v>393</v>
      </c>
      <c r="G283" s="41"/>
      <c r="H283" s="41"/>
      <c r="I283" s="137"/>
      <c r="J283" s="41"/>
      <c r="K283" s="41"/>
      <c r="L283" s="45"/>
      <c r="M283" s="234"/>
      <c r="N283" s="235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145</v>
      </c>
      <c r="AU283" s="18" t="s">
        <v>82</v>
      </c>
    </row>
    <row r="284" s="2" customFormat="1" ht="16.5" customHeight="1">
      <c r="A284" s="39"/>
      <c r="B284" s="40"/>
      <c r="C284" s="219" t="s">
        <v>527</v>
      </c>
      <c r="D284" s="219" t="s">
        <v>134</v>
      </c>
      <c r="E284" s="220" t="s">
        <v>1018</v>
      </c>
      <c r="F284" s="221" t="s">
        <v>1019</v>
      </c>
      <c r="G284" s="222" t="s">
        <v>201</v>
      </c>
      <c r="H284" s="223">
        <v>283.80000000000001</v>
      </c>
      <c r="I284" s="224"/>
      <c r="J284" s="225">
        <f>ROUND(I284*H284,2)</f>
        <v>0</v>
      </c>
      <c r="K284" s="221" t="s">
        <v>143</v>
      </c>
      <c r="L284" s="45"/>
      <c r="M284" s="226" t="s">
        <v>19</v>
      </c>
      <c r="N284" s="227" t="s">
        <v>43</v>
      </c>
      <c r="O284" s="85"/>
      <c r="P284" s="228">
        <f>O284*H284</f>
        <v>0</v>
      </c>
      <c r="Q284" s="228">
        <v>0.00027</v>
      </c>
      <c r="R284" s="228">
        <f>Q284*H284</f>
        <v>0.076626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138</v>
      </c>
      <c r="AT284" s="230" t="s">
        <v>134</v>
      </c>
      <c r="AU284" s="230" t="s">
        <v>82</v>
      </c>
      <c r="AY284" s="18" t="s">
        <v>132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80</v>
      </c>
      <c r="BK284" s="231">
        <f>ROUND(I284*H284,2)</f>
        <v>0</v>
      </c>
      <c r="BL284" s="18" t="s">
        <v>138</v>
      </c>
      <c r="BM284" s="230" t="s">
        <v>1620</v>
      </c>
    </row>
    <row r="285" s="2" customFormat="1">
      <c r="A285" s="39"/>
      <c r="B285" s="40"/>
      <c r="C285" s="41"/>
      <c r="D285" s="232" t="s">
        <v>145</v>
      </c>
      <c r="E285" s="41"/>
      <c r="F285" s="233" t="s">
        <v>1021</v>
      </c>
      <c r="G285" s="41"/>
      <c r="H285" s="41"/>
      <c r="I285" s="137"/>
      <c r="J285" s="41"/>
      <c r="K285" s="41"/>
      <c r="L285" s="45"/>
      <c r="M285" s="234"/>
      <c r="N285" s="235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145</v>
      </c>
      <c r="AU285" s="18" t="s">
        <v>82</v>
      </c>
    </row>
    <row r="286" s="14" customFormat="1">
      <c r="A286" s="14"/>
      <c r="B286" s="246"/>
      <c r="C286" s="247"/>
      <c r="D286" s="232" t="s">
        <v>147</v>
      </c>
      <c r="E286" s="248" t="s">
        <v>19</v>
      </c>
      <c r="F286" s="249" t="s">
        <v>1621</v>
      </c>
      <c r="G286" s="247"/>
      <c r="H286" s="250">
        <v>283.80000000000001</v>
      </c>
      <c r="I286" s="251"/>
      <c r="J286" s="247"/>
      <c r="K286" s="247"/>
      <c r="L286" s="252"/>
      <c r="M286" s="253"/>
      <c r="N286" s="254"/>
      <c r="O286" s="254"/>
      <c r="P286" s="254"/>
      <c r="Q286" s="254"/>
      <c r="R286" s="254"/>
      <c r="S286" s="254"/>
      <c r="T286" s="255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6" t="s">
        <v>147</v>
      </c>
      <c r="AU286" s="256" t="s">
        <v>82</v>
      </c>
      <c r="AV286" s="14" t="s">
        <v>82</v>
      </c>
      <c r="AW286" s="14" t="s">
        <v>33</v>
      </c>
      <c r="AX286" s="14" t="s">
        <v>80</v>
      </c>
      <c r="AY286" s="256" t="s">
        <v>132</v>
      </c>
    </row>
    <row r="287" s="2" customFormat="1" ht="16.5" customHeight="1">
      <c r="A287" s="39"/>
      <c r="B287" s="40"/>
      <c r="C287" s="268" t="s">
        <v>532</v>
      </c>
      <c r="D287" s="268" t="s">
        <v>207</v>
      </c>
      <c r="E287" s="269" t="s">
        <v>1024</v>
      </c>
      <c r="F287" s="270" t="s">
        <v>1025</v>
      </c>
      <c r="G287" s="271" t="s">
        <v>201</v>
      </c>
      <c r="H287" s="272">
        <v>340.56</v>
      </c>
      <c r="I287" s="273"/>
      <c r="J287" s="274">
        <f>ROUND(I287*H287,2)</f>
        <v>0</v>
      </c>
      <c r="K287" s="270" t="s">
        <v>143</v>
      </c>
      <c r="L287" s="275"/>
      <c r="M287" s="276" t="s">
        <v>19</v>
      </c>
      <c r="N287" s="277" t="s">
        <v>43</v>
      </c>
      <c r="O287" s="85"/>
      <c r="P287" s="228">
        <f>O287*H287</f>
        <v>0</v>
      </c>
      <c r="Q287" s="228">
        <v>0.00029999999999999997</v>
      </c>
      <c r="R287" s="228">
        <f>Q287*H287</f>
        <v>0.102168</v>
      </c>
      <c r="S287" s="228">
        <v>0</v>
      </c>
      <c r="T287" s="22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0" t="s">
        <v>180</v>
      </c>
      <c r="AT287" s="230" t="s">
        <v>207</v>
      </c>
      <c r="AU287" s="230" t="s">
        <v>82</v>
      </c>
      <c r="AY287" s="18" t="s">
        <v>132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8" t="s">
        <v>80</v>
      </c>
      <c r="BK287" s="231">
        <f>ROUND(I287*H287,2)</f>
        <v>0</v>
      </c>
      <c r="BL287" s="18" t="s">
        <v>138</v>
      </c>
      <c r="BM287" s="230" t="s">
        <v>1622</v>
      </c>
    </row>
    <row r="288" s="2" customFormat="1">
      <c r="A288" s="39"/>
      <c r="B288" s="40"/>
      <c r="C288" s="41"/>
      <c r="D288" s="232" t="s">
        <v>145</v>
      </c>
      <c r="E288" s="41"/>
      <c r="F288" s="233" t="s">
        <v>1025</v>
      </c>
      <c r="G288" s="41"/>
      <c r="H288" s="41"/>
      <c r="I288" s="137"/>
      <c r="J288" s="41"/>
      <c r="K288" s="41"/>
      <c r="L288" s="45"/>
      <c r="M288" s="234"/>
      <c r="N288" s="235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145</v>
      </c>
      <c r="AU288" s="18" t="s">
        <v>82</v>
      </c>
    </row>
    <row r="289" s="14" customFormat="1">
      <c r="A289" s="14"/>
      <c r="B289" s="246"/>
      <c r="C289" s="247"/>
      <c r="D289" s="232" t="s">
        <v>147</v>
      </c>
      <c r="E289" s="248" t="s">
        <v>19</v>
      </c>
      <c r="F289" s="249" t="s">
        <v>1623</v>
      </c>
      <c r="G289" s="247"/>
      <c r="H289" s="250">
        <v>340.56</v>
      </c>
      <c r="I289" s="251"/>
      <c r="J289" s="247"/>
      <c r="K289" s="247"/>
      <c r="L289" s="252"/>
      <c r="M289" s="253"/>
      <c r="N289" s="254"/>
      <c r="O289" s="254"/>
      <c r="P289" s="254"/>
      <c r="Q289" s="254"/>
      <c r="R289" s="254"/>
      <c r="S289" s="254"/>
      <c r="T289" s="255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6" t="s">
        <v>147</v>
      </c>
      <c r="AU289" s="256" t="s">
        <v>82</v>
      </c>
      <c r="AV289" s="14" t="s">
        <v>82</v>
      </c>
      <c r="AW289" s="14" t="s">
        <v>33</v>
      </c>
      <c r="AX289" s="14" t="s">
        <v>80</v>
      </c>
      <c r="AY289" s="256" t="s">
        <v>132</v>
      </c>
    </row>
    <row r="290" s="2" customFormat="1" ht="16.5" customHeight="1">
      <c r="A290" s="39"/>
      <c r="B290" s="40"/>
      <c r="C290" s="219" t="s">
        <v>538</v>
      </c>
      <c r="D290" s="219" t="s">
        <v>134</v>
      </c>
      <c r="E290" s="220" t="s">
        <v>1029</v>
      </c>
      <c r="F290" s="221" t="s">
        <v>1030</v>
      </c>
      <c r="G290" s="222" t="s">
        <v>194</v>
      </c>
      <c r="H290" s="223">
        <v>0.20799999999999999</v>
      </c>
      <c r="I290" s="224"/>
      <c r="J290" s="225">
        <f>ROUND(I290*H290,2)</f>
        <v>0</v>
      </c>
      <c r="K290" s="221" t="s">
        <v>143</v>
      </c>
      <c r="L290" s="45"/>
      <c r="M290" s="226" t="s">
        <v>19</v>
      </c>
      <c r="N290" s="227" t="s">
        <v>43</v>
      </c>
      <c r="O290" s="85"/>
      <c r="P290" s="228">
        <f>O290*H290</f>
        <v>0</v>
      </c>
      <c r="Q290" s="228">
        <v>0</v>
      </c>
      <c r="R290" s="228">
        <f>Q290*H290</f>
        <v>0</v>
      </c>
      <c r="S290" s="228">
        <v>0</v>
      </c>
      <c r="T290" s="22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138</v>
      </c>
      <c r="AT290" s="230" t="s">
        <v>134</v>
      </c>
      <c r="AU290" s="230" t="s">
        <v>82</v>
      </c>
      <c r="AY290" s="18" t="s">
        <v>132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8" t="s">
        <v>80</v>
      </c>
      <c r="BK290" s="231">
        <f>ROUND(I290*H290,2)</f>
        <v>0</v>
      </c>
      <c r="BL290" s="18" t="s">
        <v>138</v>
      </c>
      <c r="BM290" s="230" t="s">
        <v>1624</v>
      </c>
    </row>
    <row r="291" s="2" customFormat="1">
      <c r="A291" s="39"/>
      <c r="B291" s="40"/>
      <c r="C291" s="41"/>
      <c r="D291" s="232" t="s">
        <v>145</v>
      </c>
      <c r="E291" s="41"/>
      <c r="F291" s="233" t="s">
        <v>1032</v>
      </c>
      <c r="G291" s="41"/>
      <c r="H291" s="41"/>
      <c r="I291" s="137"/>
      <c r="J291" s="41"/>
      <c r="K291" s="41"/>
      <c r="L291" s="45"/>
      <c r="M291" s="279"/>
      <c r="N291" s="280"/>
      <c r="O291" s="281"/>
      <c r="P291" s="281"/>
      <c r="Q291" s="281"/>
      <c r="R291" s="281"/>
      <c r="S291" s="281"/>
      <c r="T291" s="282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145</v>
      </c>
      <c r="AU291" s="18" t="s">
        <v>82</v>
      </c>
    </row>
    <row r="292" s="2" customFormat="1" ht="6.96" customHeight="1">
      <c r="A292" s="39"/>
      <c r="B292" s="60"/>
      <c r="C292" s="61"/>
      <c r="D292" s="61"/>
      <c r="E292" s="61"/>
      <c r="F292" s="61"/>
      <c r="G292" s="61"/>
      <c r="H292" s="61"/>
      <c r="I292" s="167"/>
      <c r="J292" s="61"/>
      <c r="K292" s="61"/>
      <c r="L292" s="45"/>
      <c r="M292" s="39"/>
      <c r="O292" s="39"/>
      <c r="P292" s="39"/>
      <c r="Q292" s="39"/>
      <c r="R292" s="39"/>
      <c r="S292" s="39"/>
      <c r="T292" s="39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</row>
  </sheetData>
  <sheetProtection sheet="1" autoFilter="0" formatColumns="0" formatRows="0" objects="1" scenarios="1" spinCount="100000" saltValue="Y9fFx2q3RBJBz92rMw+Sujs73XHjFNTinu37SiAHf2o/pnzlXJGVkWxbqwOr8JIw4C1JCDSRp7VpWTmhlhHxWw==" hashValue="KJX0yKCIoOcDPURpPMSFvBnE1+zhZzi5yKFcoAsY+lmFUuUc7tVJQ10dB5KPIIzT54lfwlkpGCJdrxGeBo2+XA==" algorithmName="SHA-512" password="CC35"/>
  <autoFilter ref="C87:K291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29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82</v>
      </c>
    </row>
    <row r="4" s="1" customFormat="1" ht="24.96" customHeight="1">
      <c r="B4" s="21"/>
      <c r="D4" s="133" t="s">
        <v>95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Rekonstrukce sportovního stadionu ZŠ R.Frimla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96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1625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19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stavby'!AN8</f>
        <v>5. 12. 2019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">
        <v>19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27</v>
      </c>
      <c r="F15" s="39"/>
      <c r="G15" s="39"/>
      <c r="H15" s="39"/>
      <c r="I15" s="141" t="s">
        <v>28</v>
      </c>
      <c r="J15" s="140" t="s">
        <v>19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28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31</v>
      </c>
      <c r="E20" s="39"/>
      <c r="F20" s="39"/>
      <c r="G20" s="39"/>
      <c r="H20" s="39"/>
      <c r="I20" s="141" t="s">
        <v>26</v>
      </c>
      <c r="J20" s="140" t="s">
        <v>19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32</v>
      </c>
      <c r="F21" s="39"/>
      <c r="G21" s="39"/>
      <c r="H21" s="39"/>
      <c r="I21" s="141" t="s">
        <v>28</v>
      </c>
      <c r="J21" s="140" t="s">
        <v>19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34</v>
      </c>
      <c r="E23" s="39"/>
      <c r="F23" s="39"/>
      <c r="G23" s="39"/>
      <c r="H23" s="39"/>
      <c r="I23" s="141" t="s">
        <v>26</v>
      </c>
      <c r="J23" s="140" t="str">
        <f>IF('Rekapitulace stavby'!AN19="","",'Rekapitulace stavby'!AN19)</f>
        <v/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0" t="str">
        <f>IF('Rekapitulace stavby'!AN20="","",'Rekapitulace stavby'!AN20)</f>
        <v/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36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51" customHeight="1">
      <c r="A27" s="143"/>
      <c r="B27" s="144"/>
      <c r="C27" s="143"/>
      <c r="D27" s="143"/>
      <c r="E27" s="145" t="s">
        <v>37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38</v>
      </c>
      <c r="E30" s="39"/>
      <c r="F30" s="39"/>
      <c r="G30" s="39"/>
      <c r="H30" s="39"/>
      <c r="I30" s="137"/>
      <c r="J30" s="151">
        <f>ROUND(J88,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40</v>
      </c>
      <c r="G32" s="39"/>
      <c r="H32" s="39"/>
      <c r="I32" s="153" t="s">
        <v>39</v>
      </c>
      <c r="J32" s="152" t="s">
        <v>41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35" t="s">
        <v>43</v>
      </c>
      <c r="F33" s="155">
        <f>ROUND((SUM(BE88:BE315)),  2)</f>
        <v>0</v>
      </c>
      <c r="G33" s="39"/>
      <c r="H33" s="39"/>
      <c r="I33" s="156">
        <v>0.20999999999999999</v>
      </c>
      <c r="J33" s="155">
        <f>ROUND(((SUM(BE88:BE315))*I33),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44</v>
      </c>
      <c r="F34" s="155">
        <f>ROUND((SUM(BF88:BF315)),  2)</f>
        <v>0</v>
      </c>
      <c r="G34" s="39"/>
      <c r="H34" s="39"/>
      <c r="I34" s="156">
        <v>0.14999999999999999</v>
      </c>
      <c r="J34" s="155">
        <f>ROUND(((SUM(BF88:BF315))*I34),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45</v>
      </c>
      <c r="F35" s="155">
        <f>ROUND((SUM(BG88:BG315)),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46</v>
      </c>
      <c r="F36" s="155">
        <f>ROUND((SUM(BH88:BH315)),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47</v>
      </c>
      <c r="F37" s="155">
        <f>ROUND((SUM(BI88:BI315)),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98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Rekonstrukce sportovního stadionu ZŠ R.Frimla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96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SO.05 - Hřiště pro děti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Trutnov</v>
      </c>
      <c r="G52" s="41"/>
      <c r="H52" s="41"/>
      <c r="I52" s="141" t="s">
        <v>23</v>
      </c>
      <c r="J52" s="73" t="str">
        <f>IF(J12="","",J12)</f>
        <v>5. 12. 2019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Trutnov</v>
      </c>
      <c r="G54" s="41"/>
      <c r="H54" s="41"/>
      <c r="I54" s="141" t="s">
        <v>31</v>
      </c>
      <c r="J54" s="37" t="str">
        <f>E21</f>
        <v>PROVOD s.r.o.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141" t="s">
        <v>34</v>
      </c>
      <c r="J55" s="37" t="str">
        <f>E24</f>
        <v xml:space="preserve"> 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99</v>
      </c>
      <c r="D57" s="173"/>
      <c r="E57" s="173"/>
      <c r="F57" s="173"/>
      <c r="G57" s="173"/>
      <c r="H57" s="173"/>
      <c r="I57" s="174"/>
      <c r="J57" s="175" t="s">
        <v>100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70</v>
      </c>
      <c r="D59" s="41"/>
      <c r="E59" s="41"/>
      <c r="F59" s="41"/>
      <c r="G59" s="41"/>
      <c r="H59" s="41"/>
      <c r="I59" s="137"/>
      <c r="J59" s="103">
        <f>J88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101</v>
      </c>
    </row>
    <row r="60" s="9" customFormat="1" ht="24.96" customHeight="1">
      <c r="A60" s="9"/>
      <c r="B60" s="177"/>
      <c r="C60" s="178"/>
      <c r="D60" s="179" t="s">
        <v>102</v>
      </c>
      <c r="E60" s="180"/>
      <c r="F60" s="180"/>
      <c r="G60" s="180"/>
      <c r="H60" s="180"/>
      <c r="I60" s="181"/>
      <c r="J60" s="182">
        <f>J89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85"/>
      <c r="D61" s="186" t="s">
        <v>103</v>
      </c>
      <c r="E61" s="187"/>
      <c r="F61" s="187"/>
      <c r="G61" s="187"/>
      <c r="H61" s="187"/>
      <c r="I61" s="188"/>
      <c r="J61" s="189">
        <f>J90</f>
        <v>0</v>
      </c>
      <c r="K61" s="185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85"/>
      <c r="D62" s="186" t="s">
        <v>104</v>
      </c>
      <c r="E62" s="187"/>
      <c r="F62" s="187"/>
      <c r="G62" s="187"/>
      <c r="H62" s="187"/>
      <c r="I62" s="188"/>
      <c r="J62" s="189">
        <f>J124</f>
        <v>0</v>
      </c>
      <c r="K62" s="185"/>
      <c r="L62" s="19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85"/>
      <c r="D63" s="186" t="s">
        <v>106</v>
      </c>
      <c r="E63" s="187"/>
      <c r="F63" s="187"/>
      <c r="G63" s="187"/>
      <c r="H63" s="187"/>
      <c r="I63" s="188"/>
      <c r="J63" s="189">
        <f>J126</f>
        <v>0</v>
      </c>
      <c r="K63" s="185"/>
      <c r="L63" s="19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4"/>
      <c r="C64" s="185"/>
      <c r="D64" s="186" t="s">
        <v>109</v>
      </c>
      <c r="E64" s="187"/>
      <c r="F64" s="187"/>
      <c r="G64" s="187"/>
      <c r="H64" s="187"/>
      <c r="I64" s="188"/>
      <c r="J64" s="189">
        <f>J141</f>
        <v>0</v>
      </c>
      <c r="K64" s="185"/>
      <c r="L64" s="19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4"/>
      <c r="C65" s="185"/>
      <c r="D65" s="186" t="s">
        <v>110</v>
      </c>
      <c r="E65" s="187"/>
      <c r="F65" s="187"/>
      <c r="G65" s="187"/>
      <c r="H65" s="187"/>
      <c r="I65" s="188"/>
      <c r="J65" s="189">
        <f>J165</f>
        <v>0</v>
      </c>
      <c r="K65" s="185"/>
      <c r="L65" s="19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85"/>
      <c r="D66" s="186" t="s">
        <v>111</v>
      </c>
      <c r="E66" s="187"/>
      <c r="F66" s="187"/>
      <c r="G66" s="187"/>
      <c r="H66" s="187"/>
      <c r="I66" s="188"/>
      <c r="J66" s="189">
        <f>J172</f>
        <v>0</v>
      </c>
      <c r="K66" s="185"/>
      <c r="L66" s="19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85"/>
      <c r="D67" s="186" t="s">
        <v>1626</v>
      </c>
      <c r="E67" s="187"/>
      <c r="F67" s="187"/>
      <c r="G67" s="187"/>
      <c r="H67" s="187"/>
      <c r="I67" s="188"/>
      <c r="J67" s="189">
        <f>J206</f>
        <v>0</v>
      </c>
      <c r="K67" s="185"/>
      <c r="L67" s="19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85"/>
      <c r="D68" s="186" t="s">
        <v>114</v>
      </c>
      <c r="E68" s="187"/>
      <c r="F68" s="187"/>
      <c r="G68" s="187"/>
      <c r="H68" s="187"/>
      <c r="I68" s="188"/>
      <c r="J68" s="189">
        <f>J272</f>
        <v>0</v>
      </c>
      <c r="K68" s="185"/>
      <c r="L68" s="19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137"/>
      <c r="J69" s="41"/>
      <c r="K69" s="41"/>
      <c r="L69" s="13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167"/>
      <c r="J70" s="61"/>
      <c r="K70" s="61"/>
      <c r="L70" s="13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170"/>
      <c r="J74" s="63"/>
      <c r="K74" s="63"/>
      <c r="L74" s="13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117</v>
      </c>
      <c r="D75" s="41"/>
      <c r="E75" s="41"/>
      <c r="F75" s="41"/>
      <c r="G75" s="41"/>
      <c r="H75" s="41"/>
      <c r="I75" s="137"/>
      <c r="J75" s="41"/>
      <c r="K75" s="4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137"/>
      <c r="J76" s="41"/>
      <c r="K76" s="4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137"/>
      <c r="J77" s="41"/>
      <c r="K77" s="41"/>
      <c r="L77" s="13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1" t="str">
        <f>E7</f>
        <v>Rekonstrukce sportovního stadionu ZŠ R.Frimla</v>
      </c>
      <c r="F78" s="33"/>
      <c r="G78" s="33"/>
      <c r="H78" s="33"/>
      <c r="I78" s="137"/>
      <c r="J78" s="41"/>
      <c r="K78" s="41"/>
      <c r="L78" s="13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96</v>
      </c>
      <c r="D79" s="41"/>
      <c r="E79" s="41"/>
      <c r="F79" s="41"/>
      <c r="G79" s="41"/>
      <c r="H79" s="41"/>
      <c r="I79" s="137"/>
      <c r="J79" s="41"/>
      <c r="K79" s="41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SO.05 - Hřiště pro děti</v>
      </c>
      <c r="F80" s="41"/>
      <c r="G80" s="41"/>
      <c r="H80" s="41"/>
      <c r="I80" s="137"/>
      <c r="J80" s="41"/>
      <c r="K80" s="41"/>
      <c r="L80" s="13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137"/>
      <c r="J81" s="41"/>
      <c r="K81" s="41"/>
      <c r="L81" s="13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>Trutnov</v>
      </c>
      <c r="G82" s="41"/>
      <c r="H82" s="41"/>
      <c r="I82" s="141" t="s">
        <v>23</v>
      </c>
      <c r="J82" s="73" t="str">
        <f>IF(J12="","",J12)</f>
        <v>5. 12. 2019</v>
      </c>
      <c r="K82" s="41"/>
      <c r="L82" s="13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37"/>
      <c r="J83" s="41"/>
      <c r="K83" s="41"/>
      <c r="L83" s="13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E15</f>
        <v>Město Trutnov</v>
      </c>
      <c r="G84" s="41"/>
      <c r="H84" s="41"/>
      <c r="I84" s="141" t="s">
        <v>31</v>
      </c>
      <c r="J84" s="37" t="str">
        <f>E21</f>
        <v>PROVOD s.r.o.</v>
      </c>
      <c r="K84" s="41"/>
      <c r="L84" s="13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29</v>
      </c>
      <c r="D85" s="41"/>
      <c r="E85" s="41"/>
      <c r="F85" s="28" t="str">
        <f>IF(E18="","",E18)</f>
        <v>Vyplň údaj</v>
      </c>
      <c r="G85" s="41"/>
      <c r="H85" s="41"/>
      <c r="I85" s="141" t="s">
        <v>34</v>
      </c>
      <c r="J85" s="37" t="str">
        <f>E24</f>
        <v xml:space="preserve"> </v>
      </c>
      <c r="K85" s="41"/>
      <c r="L85" s="13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137"/>
      <c r="J86" s="41"/>
      <c r="K86" s="41"/>
      <c r="L86" s="13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91"/>
      <c r="B87" s="192"/>
      <c r="C87" s="193" t="s">
        <v>118</v>
      </c>
      <c r="D87" s="194" t="s">
        <v>57</v>
      </c>
      <c r="E87" s="194" t="s">
        <v>53</v>
      </c>
      <c r="F87" s="194" t="s">
        <v>54</v>
      </c>
      <c r="G87" s="194" t="s">
        <v>119</v>
      </c>
      <c r="H87" s="194" t="s">
        <v>120</v>
      </c>
      <c r="I87" s="195" t="s">
        <v>121</v>
      </c>
      <c r="J87" s="194" t="s">
        <v>100</v>
      </c>
      <c r="K87" s="196" t="s">
        <v>122</v>
      </c>
      <c r="L87" s="197"/>
      <c r="M87" s="93" t="s">
        <v>19</v>
      </c>
      <c r="N87" s="94" t="s">
        <v>42</v>
      </c>
      <c r="O87" s="94" t="s">
        <v>123</v>
      </c>
      <c r="P87" s="94" t="s">
        <v>124</v>
      </c>
      <c r="Q87" s="94" t="s">
        <v>125</v>
      </c>
      <c r="R87" s="94" t="s">
        <v>126</v>
      </c>
      <c r="S87" s="94" t="s">
        <v>127</v>
      </c>
      <c r="T87" s="95" t="s">
        <v>128</v>
      </c>
      <c r="U87" s="191"/>
      <c r="V87" s="191"/>
      <c r="W87" s="191"/>
      <c r="X87" s="191"/>
      <c r="Y87" s="191"/>
      <c r="Z87" s="191"/>
      <c r="AA87" s="191"/>
      <c r="AB87" s="191"/>
      <c r="AC87" s="191"/>
      <c r="AD87" s="191"/>
      <c r="AE87" s="191"/>
    </row>
    <row r="88" s="2" customFormat="1" ht="22.8" customHeight="1">
      <c r="A88" s="39"/>
      <c r="B88" s="40"/>
      <c r="C88" s="100" t="s">
        <v>129</v>
      </c>
      <c r="D88" s="41"/>
      <c r="E88" s="41"/>
      <c r="F88" s="41"/>
      <c r="G88" s="41"/>
      <c r="H88" s="41"/>
      <c r="I88" s="137"/>
      <c r="J88" s="198">
        <f>BK88</f>
        <v>0</v>
      </c>
      <c r="K88" s="41"/>
      <c r="L88" s="45"/>
      <c r="M88" s="96"/>
      <c r="N88" s="199"/>
      <c r="O88" s="97"/>
      <c r="P88" s="200">
        <f>P89</f>
        <v>0</v>
      </c>
      <c r="Q88" s="97"/>
      <c r="R88" s="200">
        <f>R89</f>
        <v>98.573723400000006</v>
      </c>
      <c r="S88" s="97"/>
      <c r="T88" s="201">
        <f>T89</f>
        <v>2.4797499999999997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71</v>
      </c>
      <c r="AU88" s="18" t="s">
        <v>101</v>
      </c>
      <c r="BK88" s="202">
        <f>BK89</f>
        <v>0</v>
      </c>
    </row>
    <row r="89" s="12" customFormat="1" ht="25.92" customHeight="1">
      <c r="A89" s="12"/>
      <c r="B89" s="203"/>
      <c r="C89" s="204"/>
      <c r="D89" s="205" t="s">
        <v>71</v>
      </c>
      <c r="E89" s="206" t="s">
        <v>130</v>
      </c>
      <c r="F89" s="206" t="s">
        <v>131</v>
      </c>
      <c r="G89" s="204"/>
      <c r="H89" s="204"/>
      <c r="I89" s="207"/>
      <c r="J89" s="208">
        <f>BK89</f>
        <v>0</v>
      </c>
      <c r="K89" s="204"/>
      <c r="L89" s="209"/>
      <c r="M89" s="210"/>
      <c r="N89" s="211"/>
      <c r="O89" s="211"/>
      <c r="P89" s="212">
        <f>P90+P124+P126+P141+P165+P172+P206+P272</f>
        <v>0</v>
      </c>
      <c r="Q89" s="211"/>
      <c r="R89" s="212">
        <f>R90+R124+R126+R141+R165+R172+R206+R272</f>
        <v>98.573723400000006</v>
      </c>
      <c r="S89" s="211"/>
      <c r="T89" s="213">
        <f>T90+T124+T126+T141+T165+T172+T206+T272</f>
        <v>2.4797499999999997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4" t="s">
        <v>80</v>
      </c>
      <c r="AT89" s="215" t="s">
        <v>71</v>
      </c>
      <c r="AU89" s="215" t="s">
        <v>72</v>
      </c>
      <c r="AY89" s="214" t="s">
        <v>132</v>
      </c>
      <c r="BK89" s="216">
        <f>BK90+BK124+BK126+BK141+BK165+BK172+BK206+BK272</f>
        <v>0</v>
      </c>
    </row>
    <row r="90" s="12" customFormat="1" ht="22.8" customHeight="1">
      <c r="A90" s="12"/>
      <c r="B90" s="203"/>
      <c r="C90" s="204"/>
      <c r="D90" s="205" t="s">
        <v>71</v>
      </c>
      <c r="E90" s="217" t="s">
        <v>80</v>
      </c>
      <c r="F90" s="217" t="s">
        <v>133</v>
      </c>
      <c r="G90" s="204"/>
      <c r="H90" s="204"/>
      <c r="I90" s="207"/>
      <c r="J90" s="218">
        <f>BK90</f>
        <v>0</v>
      </c>
      <c r="K90" s="204"/>
      <c r="L90" s="209"/>
      <c r="M90" s="210"/>
      <c r="N90" s="211"/>
      <c r="O90" s="211"/>
      <c r="P90" s="212">
        <f>SUM(P91:P123)</f>
        <v>0</v>
      </c>
      <c r="Q90" s="211"/>
      <c r="R90" s="212">
        <f>SUM(R91:R123)</f>
        <v>0</v>
      </c>
      <c r="S90" s="211"/>
      <c r="T90" s="213">
        <f>SUM(T91:T123)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4" t="s">
        <v>80</v>
      </c>
      <c r="AT90" s="215" t="s">
        <v>71</v>
      </c>
      <c r="AU90" s="215" t="s">
        <v>80</v>
      </c>
      <c r="AY90" s="214" t="s">
        <v>132</v>
      </c>
      <c r="BK90" s="216">
        <f>SUM(BK91:BK123)</f>
        <v>0</v>
      </c>
    </row>
    <row r="91" s="2" customFormat="1" ht="16.5" customHeight="1">
      <c r="A91" s="39"/>
      <c r="B91" s="40"/>
      <c r="C91" s="219" t="s">
        <v>80</v>
      </c>
      <c r="D91" s="219" t="s">
        <v>134</v>
      </c>
      <c r="E91" s="220" t="s">
        <v>1627</v>
      </c>
      <c r="F91" s="221" t="s">
        <v>136</v>
      </c>
      <c r="G91" s="222" t="s">
        <v>137</v>
      </c>
      <c r="H91" s="223">
        <v>1</v>
      </c>
      <c r="I91" s="224"/>
      <c r="J91" s="225">
        <f>ROUND(I91*H91,2)</f>
        <v>0</v>
      </c>
      <c r="K91" s="221" t="s">
        <v>19</v>
      </c>
      <c r="L91" s="45"/>
      <c r="M91" s="226" t="s">
        <v>19</v>
      </c>
      <c r="N91" s="227" t="s">
        <v>43</v>
      </c>
      <c r="O91" s="85"/>
      <c r="P91" s="228">
        <f>O91*H91</f>
        <v>0</v>
      </c>
      <c r="Q91" s="228">
        <v>0</v>
      </c>
      <c r="R91" s="228">
        <f>Q91*H91</f>
        <v>0</v>
      </c>
      <c r="S91" s="228">
        <v>0</v>
      </c>
      <c r="T91" s="229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30" t="s">
        <v>138</v>
      </c>
      <c r="AT91" s="230" t="s">
        <v>134</v>
      </c>
      <c r="AU91" s="230" t="s">
        <v>82</v>
      </c>
      <c r="AY91" s="18" t="s">
        <v>132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18" t="s">
        <v>80</v>
      </c>
      <c r="BK91" s="231">
        <f>ROUND(I91*H91,2)</f>
        <v>0</v>
      </c>
      <c r="BL91" s="18" t="s">
        <v>138</v>
      </c>
      <c r="BM91" s="230" t="s">
        <v>139</v>
      </c>
    </row>
    <row r="92" s="2" customFormat="1" ht="16.5" customHeight="1">
      <c r="A92" s="39"/>
      <c r="B92" s="40"/>
      <c r="C92" s="219" t="s">
        <v>82</v>
      </c>
      <c r="D92" s="219" t="s">
        <v>134</v>
      </c>
      <c r="E92" s="220" t="s">
        <v>156</v>
      </c>
      <c r="F92" s="221" t="s">
        <v>157</v>
      </c>
      <c r="G92" s="222" t="s">
        <v>142</v>
      </c>
      <c r="H92" s="223">
        <v>39.375</v>
      </c>
      <c r="I92" s="224"/>
      <c r="J92" s="225">
        <f>ROUND(I92*H92,2)</f>
        <v>0</v>
      </c>
      <c r="K92" s="221" t="s">
        <v>143</v>
      </c>
      <c r="L92" s="45"/>
      <c r="M92" s="226" t="s">
        <v>19</v>
      </c>
      <c r="N92" s="227" t="s">
        <v>43</v>
      </c>
      <c r="O92" s="85"/>
      <c r="P92" s="228">
        <f>O92*H92</f>
        <v>0</v>
      </c>
      <c r="Q92" s="228">
        <v>0</v>
      </c>
      <c r="R92" s="228">
        <f>Q92*H92</f>
        <v>0</v>
      </c>
      <c r="S92" s="228">
        <v>0</v>
      </c>
      <c r="T92" s="229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30" t="s">
        <v>138</v>
      </c>
      <c r="AT92" s="230" t="s">
        <v>134</v>
      </c>
      <c r="AU92" s="230" t="s">
        <v>82</v>
      </c>
      <c r="AY92" s="18" t="s">
        <v>132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18" t="s">
        <v>80</v>
      </c>
      <c r="BK92" s="231">
        <f>ROUND(I92*H92,2)</f>
        <v>0</v>
      </c>
      <c r="BL92" s="18" t="s">
        <v>138</v>
      </c>
      <c r="BM92" s="230" t="s">
        <v>158</v>
      </c>
    </row>
    <row r="93" s="2" customFormat="1">
      <c r="A93" s="39"/>
      <c r="B93" s="40"/>
      <c r="C93" s="41"/>
      <c r="D93" s="232" t="s">
        <v>145</v>
      </c>
      <c r="E93" s="41"/>
      <c r="F93" s="233" t="s">
        <v>159</v>
      </c>
      <c r="G93" s="41"/>
      <c r="H93" s="41"/>
      <c r="I93" s="137"/>
      <c r="J93" s="41"/>
      <c r="K93" s="41"/>
      <c r="L93" s="45"/>
      <c r="M93" s="234"/>
      <c r="N93" s="235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145</v>
      </c>
      <c r="AU93" s="18" t="s">
        <v>82</v>
      </c>
    </row>
    <row r="94" s="13" customFormat="1">
      <c r="A94" s="13"/>
      <c r="B94" s="236"/>
      <c r="C94" s="237"/>
      <c r="D94" s="232" t="s">
        <v>147</v>
      </c>
      <c r="E94" s="238" t="s">
        <v>19</v>
      </c>
      <c r="F94" s="239" t="s">
        <v>148</v>
      </c>
      <c r="G94" s="237"/>
      <c r="H94" s="238" t="s">
        <v>19</v>
      </c>
      <c r="I94" s="240"/>
      <c r="J94" s="237"/>
      <c r="K94" s="237"/>
      <c r="L94" s="241"/>
      <c r="M94" s="242"/>
      <c r="N94" s="243"/>
      <c r="O94" s="243"/>
      <c r="P94" s="243"/>
      <c r="Q94" s="243"/>
      <c r="R94" s="243"/>
      <c r="S94" s="243"/>
      <c r="T94" s="24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5" t="s">
        <v>147</v>
      </c>
      <c r="AU94" s="245" t="s">
        <v>82</v>
      </c>
      <c r="AV94" s="13" t="s">
        <v>80</v>
      </c>
      <c r="AW94" s="13" t="s">
        <v>33</v>
      </c>
      <c r="AX94" s="13" t="s">
        <v>72</v>
      </c>
      <c r="AY94" s="245" t="s">
        <v>132</v>
      </c>
    </row>
    <row r="95" s="14" customFormat="1">
      <c r="A95" s="14"/>
      <c r="B95" s="246"/>
      <c r="C95" s="247"/>
      <c r="D95" s="232" t="s">
        <v>147</v>
      </c>
      <c r="E95" s="248" t="s">
        <v>19</v>
      </c>
      <c r="F95" s="249" t="s">
        <v>1628</v>
      </c>
      <c r="G95" s="247"/>
      <c r="H95" s="250">
        <v>39.375</v>
      </c>
      <c r="I95" s="251"/>
      <c r="J95" s="247"/>
      <c r="K95" s="247"/>
      <c r="L95" s="252"/>
      <c r="M95" s="253"/>
      <c r="N95" s="254"/>
      <c r="O95" s="254"/>
      <c r="P95" s="254"/>
      <c r="Q95" s="254"/>
      <c r="R95" s="254"/>
      <c r="S95" s="254"/>
      <c r="T95" s="255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6" t="s">
        <v>147</v>
      </c>
      <c r="AU95" s="256" t="s">
        <v>82</v>
      </c>
      <c r="AV95" s="14" t="s">
        <v>82</v>
      </c>
      <c r="AW95" s="14" t="s">
        <v>33</v>
      </c>
      <c r="AX95" s="14" t="s">
        <v>80</v>
      </c>
      <c r="AY95" s="256" t="s">
        <v>132</v>
      </c>
    </row>
    <row r="96" s="2" customFormat="1" ht="16.5" customHeight="1">
      <c r="A96" s="39"/>
      <c r="B96" s="40"/>
      <c r="C96" s="219" t="s">
        <v>150</v>
      </c>
      <c r="D96" s="219" t="s">
        <v>134</v>
      </c>
      <c r="E96" s="220" t="s">
        <v>165</v>
      </c>
      <c r="F96" s="221" t="s">
        <v>166</v>
      </c>
      <c r="G96" s="222" t="s">
        <v>142</v>
      </c>
      <c r="H96" s="223">
        <v>39.375</v>
      </c>
      <c r="I96" s="224"/>
      <c r="J96" s="225">
        <f>ROUND(I96*H96,2)</f>
        <v>0</v>
      </c>
      <c r="K96" s="221" t="s">
        <v>143</v>
      </c>
      <c r="L96" s="45"/>
      <c r="M96" s="226" t="s">
        <v>19</v>
      </c>
      <c r="N96" s="227" t="s">
        <v>43</v>
      </c>
      <c r="O96" s="85"/>
      <c r="P96" s="228">
        <f>O96*H96</f>
        <v>0</v>
      </c>
      <c r="Q96" s="228">
        <v>0</v>
      </c>
      <c r="R96" s="228">
        <f>Q96*H96</f>
        <v>0</v>
      </c>
      <c r="S96" s="228">
        <v>0</v>
      </c>
      <c r="T96" s="229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30" t="s">
        <v>138</v>
      </c>
      <c r="AT96" s="230" t="s">
        <v>134</v>
      </c>
      <c r="AU96" s="230" t="s">
        <v>82</v>
      </c>
      <c r="AY96" s="18" t="s">
        <v>132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18" t="s">
        <v>80</v>
      </c>
      <c r="BK96" s="231">
        <f>ROUND(I96*H96,2)</f>
        <v>0</v>
      </c>
      <c r="BL96" s="18" t="s">
        <v>138</v>
      </c>
      <c r="BM96" s="230" t="s">
        <v>167</v>
      </c>
    </row>
    <row r="97" s="2" customFormat="1">
      <c r="A97" s="39"/>
      <c r="B97" s="40"/>
      <c r="C97" s="41"/>
      <c r="D97" s="232" t="s">
        <v>145</v>
      </c>
      <c r="E97" s="41"/>
      <c r="F97" s="233" t="s">
        <v>168</v>
      </c>
      <c r="G97" s="41"/>
      <c r="H97" s="41"/>
      <c r="I97" s="137"/>
      <c r="J97" s="41"/>
      <c r="K97" s="41"/>
      <c r="L97" s="45"/>
      <c r="M97" s="234"/>
      <c r="N97" s="235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145</v>
      </c>
      <c r="AU97" s="18" t="s">
        <v>82</v>
      </c>
    </row>
    <row r="98" s="13" customFormat="1">
      <c r="A98" s="13"/>
      <c r="B98" s="236"/>
      <c r="C98" s="237"/>
      <c r="D98" s="232" t="s">
        <v>147</v>
      </c>
      <c r="E98" s="238" t="s">
        <v>19</v>
      </c>
      <c r="F98" s="239" t="s">
        <v>155</v>
      </c>
      <c r="G98" s="237"/>
      <c r="H98" s="238" t="s">
        <v>19</v>
      </c>
      <c r="I98" s="240"/>
      <c r="J98" s="237"/>
      <c r="K98" s="237"/>
      <c r="L98" s="241"/>
      <c r="M98" s="242"/>
      <c r="N98" s="243"/>
      <c r="O98" s="243"/>
      <c r="P98" s="243"/>
      <c r="Q98" s="243"/>
      <c r="R98" s="243"/>
      <c r="S98" s="243"/>
      <c r="T98" s="24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5" t="s">
        <v>147</v>
      </c>
      <c r="AU98" s="245" t="s">
        <v>82</v>
      </c>
      <c r="AV98" s="13" t="s">
        <v>80</v>
      </c>
      <c r="AW98" s="13" t="s">
        <v>33</v>
      </c>
      <c r="AX98" s="13" t="s">
        <v>72</v>
      </c>
      <c r="AY98" s="245" t="s">
        <v>132</v>
      </c>
    </row>
    <row r="99" s="14" customFormat="1">
      <c r="A99" s="14"/>
      <c r="B99" s="246"/>
      <c r="C99" s="247"/>
      <c r="D99" s="232" t="s">
        <v>147</v>
      </c>
      <c r="E99" s="248" t="s">
        <v>19</v>
      </c>
      <c r="F99" s="249" t="s">
        <v>1628</v>
      </c>
      <c r="G99" s="247"/>
      <c r="H99" s="250">
        <v>39.375</v>
      </c>
      <c r="I99" s="251"/>
      <c r="J99" s="247"/>
      <c r="K99" s="247"/>
      <c r="L99" s="252"/>
      <c r="M99" s="253"/>
      <c r="N99" s="254"/>
      <c r="O99" s="254"/>
      <c r="P99" s="254"/>
      <c r="Q99" s="254"/>
      <c r="R99" s="254"/>
      <c r="S99" s="254"/>
      <c r="T99" s="25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6" t="s">
        <v>147</v>
      </c>
      <c r="AU99" s="256" t="s">
        <v>82</v>
      </c>
      <c r="AV99" s="14" t="s">
        <v>82</v>
      </c>
      <c r="AW99" s="14" t="s">
        <v>33</v>
      </c>
      <c r="AX99" s="14" t="s">
        <v>80</v>
      </c>
      <c r="AY99" s="256" t="s">
        <v>132</v>
      </c>
    </row>
    <row r="100" s="2" customFormat="1" ht="16.5" customHeight="1">
      <c r="A100" s="39"/>
      <c r="B100" s="40"/>
      <c r="C100" s="219" t="s">
        <v>138</v>
      </c>
      <c r="D100" s="219" t="s">
        <v>134</v>
      </c>
      <c r="E100" s="220" t="s">
        <v>170</v>
      </c>
      <c r="F100" s="221" t="s">
        <v>171</v>
      </c>
      <c r="G100" s="222" t="s">
        <v>142</v>
      </c>
      <c r="H100" s="223">
        <v>3.8999999999999999</v>
      </c>
      <c r="I100" s="224"/>
      <c r="J100" s="225">
        <f>ROUND(I100*H100,2)</f>
        <v>0</v>
      </c>
      <c r="K100" s="221" t="s">
        <v>143</v>
      </c>
      <c r="L100" s="45"/>
      <c r="M100" s="226" t="s">
        <v>19</v>
      </c>
      <c r="N100" s="227" t="s">
        <v>43</v>
      </c>
      <c r="O100" s="85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30" t="s">
        <v>138</v>
      </c>
      <c r="AT100" s="230" t="s">
        <v>134</v>
      </c>
      <c r="AU100" s="230" t="s">
        <v>82</v>
      </c>
      <c r="AY100" s="18" t="s">
        <v>132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18" t="s">
        <v>80</v>
      </c>
      <c r="BK100" s="231">
        <f>ROUND(I100*H100,2)</f>
        <v>0</v>
      </c>
      <c r="BL100" s="18" t="s">
        <v>138</v>
      </c>
      <c r="BM100" s="230" t="s">
        <v>172</v>
      </c>
    </row>
    <row r="101" s="2" customFormat="1">
      <c r="A101" s="39"/>
      <c r="B101" s="40"/>
      <c r="C101" s="41"/>
      <c r="D101" s="232" t="s">
        <v>145</v>
      </c>
      <c r="E101" s="41"/>
      <c r="F101" s="233" t="s">
        <v>173</v>
      </c>
      <c r="G101" s="41"/>
      <c r="H101" s="41"/>
      <c r="I101" s="137"/>
      <c r="J101" s="41"/>
      <c r="K101" s="41"/>
      <c r="L101" s="45"/>
      <c r="M101" s="234"/>
      <c r="N101" s="235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145</v>
      </c>
      <c r="AU101" s="18" t="s">
        <v>82</v>
      </c>
    </row>
    <row r="102" s="13" customFormat="1">
      <c r="A102" s="13"/>
      <c r="B102" s="236"/>
      <c r="C102" s="237"/>
      <c r="D102" s="232" t="s">
        <v>147</v>
      </c>
      <c r="E102" s="238" t="s">
        <v>19</v>
      </c>
      <c r="F102" s="239" t="s">
        <v>148</v>
      </c>
      <c r="G102" s="237"/>
      <c r="H102" s="238" t="s">
        <v>19</v>
      </c>
      <c r="I102" s="240"/>
      <c r="J102" s="237"/>
      <c r="K102" s="237"/>
      <c r="L102" s="241"/>
      <c r="M102" s="242"/>
      <c r="N102" s="243"/>
      <c r="O102" s="243"/>
      <c r="P102" s="243"/>
      <c r="Q102" s="243"/>
      <c r="R102" s="243"/>
      <c r="S102" s="243"/>
      <c r="T102" s="24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5" t="s">
        <v>147</v>
      </c>
      <c r="AU102" s="245" t="s">
        <v>82</v>
      </c>
      <c r="AV102" s="13" t="s">
        <v>80</v>
      </c>
      <c r="AW102" s="13" t="s">
        <v>33</v>
      </c>
      <c r="AX102" s="13" t="s">
        <v>72</v>
      </c>
      <c r="AY102" s="245" t="s">
        <v>132</v>
      </c>
    </row>
    <row r="103" s="14" customFormat="1">
      <c r="A103" s="14"/>
      <c r="B103" s="246"/>
      <c r="C103" s="247"/>
      <c r="D103" s="232" t="s">
        <v>147</v>
      </c>
      <c r="E103" s="248" t="s">
        <v>19</v>
      </c>
      <c r="F103" s="249" t="s">
        <v>1629</v>
      </c>
      <c r="G103" s="247"/>
      <c r="H103" s="250">
        <v>3.8999999999999999</v>
      </c>
      <c r="I103" s="251"/>
      <c r="J103" s="247"/>
      <c r="K103" s="247"/>
      <c r="L103" s="252"/>
      <c r="M103" s="253"/>
      <c r="N103" s="254"/>
      <c r="O103" s="254"/>
      <c r="P103" s="254"/>
      <c r="Q103" s="254"/>
      <c r="R103" s="254"/>
      <c r="S103" s="254"/>
      <c r="T103" s="25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6" t="s">
        <v>147</v>
      </c>
      <c r="AU103" s="256" t="s">
        <v>82</v>
      </c>
      <c r="AV103" s="14" t="s">
        <v>82</v>
      </c>
      <c r="AW103" s="14" t="s">
        <v>33</v>
      </c>
      <c r="AX103" s="14" t="s">
        <v>80</v>
      </c>
      <c r="AY103" s="256" t="s">
        <v>132</v>
      </c>
    </row>
    <row r="104" s="2" customFormat="1" ht="16.5" customHeight="1">
      <c r="A104" s="39"/>
      <c r="B104" s="40"/>
      <c r="C104" s="219" t="s">
        <v>164</v>
      </c>
      <c r="D104" s="219" t="s">
        <v>134</v>
      </c>
      <c r="E104" s="220" t="s">
        <v>176</v>
      </c>
      <c r="F104" s="221" t="s">
        <v>177</v>
      </c>
      <c r="G104" s="222" t="s">
        <v>142</v>
      </c>
      <c r="H104" s="223">
        <v>3.8999999999999999</v>
      </c>
      <c r="I104" s="224"/>
      <c r="J104" s="225">
        <f>ROUND(I104*H104,2)</f>
        <v>0</v>
      </c>
      <c r="K104" s="221" t="s">
        <v>143</v>
      </c>
      <c r="L104" s="45"/>
      <c r="M104" s="226" t="s">
        <v>19</v>
      </c>
      <c r="N104" s="227" t="s">
        <v>43</v>
      </c>
      <c r="O104" s="85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30" t="s">
        <v>138</v>
      </c>
      <c r="AT104" s="230" t="s">
        <v>134</v>
      </c>
      <c r="AU104" s="230" t="s">
        <v>82</v>
      </c>
      <c r="AY104" s="18" t="s">
        <v>132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18" t="s">
        <v>80</v>
      </c>
      <c r="BK104" s="231">
        <f>ROUND(I104*H104,2)</f>
        <v>0</v>
      </c>
      <c r="BL104" s="18" t="s">
        <v>138</v>
      </c>
      <c r="BM104" s="230" t="s">
        <v>178</v>
      </c>
    </row>
    <row r="105" s="2" customFormat="1">
      <c r="A105" s="39"/>
      <c r="B105" s="40"/>
      <c r="C105" s="41"/>
      <c r="D105" s="232" t="s">
        <v>145</v>
      </c>
      <c r="E105" s="41"/>
      <c r="F105" s="233" t="s">
        <v>179</v>
      </c>
      <c r="G105" s="41"/>
      <c r="H105" s="41"/>
      <c r="I105" s="137"/>
      <c r="J105" s="41"/>
      <c r="K105" s="41"/>
      <c r="L105" s="45"/>
      <c r="M105" s="234"/>
      <c r="N105" s="235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145</v>
      </c>
      <c r="AU105" s="18" t="s">
        <v>82</v>
      </c>
    </row>
    <row r="106" s="13" customFormat="1">
      <c r="A106" s="13"/>
      <c r="B106" s="236"/>
      <c r="C106" s="237"/>
      <c r="D106" s="232" t="s">
        <v>147</v>
      </c>
      <c r="E106" s="238" t="s">
        <v>19</v>
      </c>
      <c r="F106" s="239" t="s">
        <v>155</v>
      </c>
      <c r="G106" s="237"/>
      <c r="H106" s="238" t="s">
        <v>19</v>
      </c>
      <c r="I106" s="240"/>
      <c r="J106" s="237"/>
      <c r="K106" s="237"/>
      <c r="L106" s="241"/>
      <c r="M106" s="242"/>
      <c r="N106" s="243"/>
      <c r="O106" s="243"/>
      <c r="P106" s="243"/>
      <c r="Q106" s="243"/>
      <c r="R106" s="243"/>
      <c r="S106" s="243"/>
      <c r="T106" s="24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5" t="s">
        <v>147</v>
      </c>
      <c r="AU106" s="245" t="s">
        <v>82</v>
      </c>
      <c r="AV106" s="13" t="s">
        <v>80</v>
      </c>
      <c r="AW106" s="13" t="s">
        <v>33</v>
      </c>
      <c r="AX106" s="13" t="s">
        <v>72</v>
      </c>
      <c r="AY106" s="245" t="s">
        <v>132</v>
      </c>
    </row>
    <row r="107" s="14" customFormat="1">
      <c r="A107" s="14"/>
      <c r="B107" s="246"/>
      <c r="C107" s="247"/>
      <c r="D107" s="232" t="s">
        <v>147</v>
      </c>
      <c r="E107" s="248" t="s">
        <v>19</v>
      </c>
      <c r="F107" s="249" t="s">
        <v>1629</v>
      </c>
      <c r="G107" s="247"/>
      <c r="H107" s="250">
        <v>3.8999999999999999</v>
      </c>
      <c r="I107" s="251"/>
      <c r="J107" s="247"/>
      <c r="K107" s="247"/>
      <c r="L107" s="252"/>
      <c r="M107" s="253"/>
      <c r="N107" s="254"/>
      <c r="O107" s="254"/>
      <c r="P107" s="254"/>
      <c r="Q107" s="254"/>
      <c r="R107" s="254"/>
      <c r="S107" s="254"/>
      <c r="T107" s="25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6" t="s">
        <v>147</v>
      </c>
      <c r="AU107" s="256" t="s">
        <v>82</v>
      </c>
      <c r="AV107" s="14" t="s">
        <v>82</v>
      </c>
      <c r="AW107" s="14" t="s">
        <v>33</v>
      </c>
      <c r="AX107" s="14" t="s">
        <v>80</v>
      </c>
      <c r="AY107" s="256" t="s">
        <v>132</v>
      </c>
    </row>
    <row r="108" s="2" customFormat="1" ht="16.5" customHeight="1">
      <c r="A108" s="39"/>
      <c r="B108" s="40"/>
      <c r="C108" s="219" t="s">
        <v>169</v>
      </c>
      <c r="D108" s="219" t="s">
        <v>134</v>
      </c>
      <c r="E108" s="220" t="s">
        <v>181</v>
      </c>
      <c r="F108" s="221" t="s">
        <v>182</v>
      </c>
      <c r="G108" s="222" t="s">
        <v>142</v>
      </c>
      <c r="H108" s="223">
        <v>86.549999999999997</v>
      </c>
      <c r="I108" s="224"/>
      <c r="J108" s="225">
        <f>ROUND(I108*H108,2)</f>
        <v>0</v>
      </c>
      <c r="K108" s="221" t="s">
        <v>143</v>
      </c>
      <c r="L108" s="45"/>
      <c r="M108" s="226" t="s">
        <v>19</v>
      </c>
      <c r="N108" s="227" t="s">
        <v>43</v>
      </c>
      <c r="O108" s="85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30" t="s">
        <v>138</v>
      </c>
      <c r="AT108" s="230" t="s">
        <v>134</v>
      </c>
      <c r="AU108" s="230" t="s">
        <v>82</v>
      </c>
      <c r="AY108" s="18" t="s">
        <v>132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18" t="s">
        <v>80</v>
      </c>
      <c r="BK108" s="231">
        <f>ROUND(I108*H108,2)</f>
        <v>0</v>
      </c>
      <c r="BL108" s="18" t="s">
        <v>138</v>
      </c>
      <c r="BM108" s="230" t="s">
        <v>1630</v>
      </c>
    </row>
    <row r="109" s="2" customFormat="1">
      <c r="A109" s="39"/>
      <c r="B109" s="40"/>
      <c r="C109" s="41"/>
      <c r="D109" s="232" t="s">
        <v>145</v>
      </c>
      <c r="E109" s="41"/>
      <c r="F109" s="233" t="s">
        <v>184</v>
      </c>
      <c r="G109" s="41"/>
      <c r="H109" s="41"/>
      <c r="I109" s="137"/>
      <c r="J109" s="41"/>
      <c r="K109" s="41"/>
      <c r="L109" s="45"/>
      <c r="M109" s="234"/>
      <c r="N109" s="235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145</v>
      </c>
      <c r="AU109" s="18" t="s">
        <v>82</v>
      </c>
    </row>
    <row r="110" s="14" customFormat="1">
      <c r="A110" s="14"/>
      <c r="B110" s="246"/>
      <c r="C110" s="247"/>
      <c r="D110" s="232" t="s">
        <v>147</v>
      </c>
      <c r="E110" s="248" t="s">
        <v>19</v>
      </c>
      <c r="F110" s="249" t="s">
        <v>1631</v>
      </c>
      <c r="G110" s="247"/>
      <c r="H110" s="250">
        <v>86.549999999999997</v>
      </c>
      <c r="I110" s="251"/>
      <c r="J110" s="247"/>
      <c r="K110" s="247"/>
      <c r="L110" s="252"/>
      <c r="M110" s="253"/>
      <c r="N110" s="254"/>
      <c r="O110" s="254"/>
      <c r="P110" s="254"/>
      <c r="Q110" s="254"/>
      <c r="R110" s="254"/>
      <c r="S110" s="254"/>
      <c r="T110" s="25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6" t="s">
        <v>147</v>
      </c>
      <c r="AU110" s="256" t="s">
        <v>82</v>
      </c>
      <c r="AV110" s="14" t="s">
        <v>82</v>
      </c>
      <c r="AW110" s="14" t="s">
        <v>33</v>
      </c>
      <c r="AX110" s="14" t="s">
        <v>80</v>
      </c>
      <c r="AY110" s="256" t="s">
        <v>132</v>
      </c>
    </row>
    <row r="111" s="2" customFormat="1" ht="16.5" customHeight="1">
      <c r="A111" s="39"/>
      <c r="B111" s="40"/>
      <c r="C111" s="219" t="s">
        <v>175</v>
      </c>
      <c r="D111" s="219" t="s">
        <v>134</v>
      </c>
      <c r="E111" s="220" t="s">
        <v>187</v>
      </c>
      <c r="F111" s="221" t="s">
        <v>188</v>
      </c>
      <c r="G111" s="222" t="s">
        <v>142</v>
      </c>
      <c r="H111" s="223">
        <v>86.549999999999997</v>
      </c>
      <c r="I111" s="224"/>
      <c r="J111" s="225">
        <f>ROUND(I111*H111,2)</f>
        <v>0</v>
      </c>
      <c r="K111" s="221" t="s">
        <v>143</v>
      </c>
      <c r="L111" s="45"/>
      <c r="M111" s="226" t="s">
        <v>19</v>
      </c>
      <c r="N111" s="227" t="s">
        <v>43</v>
      </c>
      <c r="O111" s="85"/>
      <c r="P111" s="228">
        <f>O111*H111</f>
        <v>0</v>
      </c>
      <c r="Q111" s="228">
        <v>0</v>
      </c>
      <c r="R111" s="228">
        <f>Q111*H111</f>
        <v>0</v>
      </c>
      <c r="S111" s="228">
        <v>0</v>
      </c>
      <c r="T111" s="229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30" t="s">
        <v>138</v>
      </c>
      <c r="AT111" s="230" t="s">
        <v>134</v>
      </c>
      <c r="AU111" s="230" t="s">
        <v>82</v>
      </c>
      <c r="AY111" s="18" t="s">
        <v>132</v>
      </c>
      <c r="BE111" s="231">
        <f>IF(N111="základní",J111,0)</f>
        <v>0</v>
      </c>
      <c r="BF111" s="231">
        <f>IF(N111="snížená",J111,0)</f>
        <v>0</v>
      </c>
      <c r="BG111" s="231">
        <f>IF(N111="zákl. přenesená",J111,0)</f>
        <v>0</v>
      </c>
      <c r="BH111" s="231">
        <f>IF(N111="sníž. přenesená",J111,0)</f>
        <v>0</v>
      </c>
      <c r="BI111" s="231">
        <f>IF(N111="nulová",J111,0)</f>
        <v>0</v>
      </c>
      <c r="BJ111" s="18" t="s">
        <v>80</v>
      </c>
      <c r="BK111" s="231">
        <f>ROUND(I111*H111,2)</f>
        <v>0</v>
      </c>
      <c r="BL111" s="18" t="s">
        <v>138</v>
      </c>
      <c r="BM111" s="230" t="s">
        <v>1632</v>
      </c>
    </row>
    <row r="112" s="2" customFormat="1">
      <c r="A112" s="39"/>
      <c r="B112" s="40"/>
      <c r="C112" s="41"/>
      <c r="D112" s="232" t="s">
        <v>145</v>
      </c>
      <c r="E112" s="41"/>
      <c r="F112" s="233" t="s">
        <v>190</v>
      </c>
      <c r="G112" s="41"/>
      <c r="H112" s="41"/>
      <c r="I112" s="137"/>
      <c r="J112" s="41"/>
      <c r="K112" s="41"/>
      <c r="L112" s="45"/>
      <c r="M112" s="234"/>
      <c r="N112" s="235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145</v>
      </c>
      <c r="AU112" s="18" t="s">
        <v>82</v>
      </c>
    </row>
    <row r="113" s="2" customFormat="1" ht="16.5" customHeight="1">
      <c r="A113" s="39"/>
      <c r="B113" s="40"/>
      <c r="C113" s="219" t="s">
        <v>180</v>
      </c>
      <c r="D113" s="219" t="s">
        <v>134</v>
      </c>
      <c r="E113" s="220" t="s">
        <v>192</v>
      </c>
      <c r="F113" s="221" t="s">
        <v>193</v>
      </c>
      <c r="G113" s="222" t="s">
        <v>194</v>
      </c>
      <c r="H113" s="223">
        <v>155.78999999999999</v>
      </c>
      <c r="I113" s="224"/>
      <c r="J113" s="225">
        <f>ROUND(I113*H113,2)</f>
        <v>0</v>
      </c>
      <c r="K113" s="221" t="s">
        <v>143</v>
      </c>
      <c r="L113" s="45"/>
      <c r="M113" s="226" t="s">
        <v>19</v>
      </c>
      <c r="N113" s="227" t="s">
        <v>43</v>
      </c>
      <c r="O113" s="85"/>
      <c r="P113" s="228">
        <f>O113*H113</f>
        <v>0</v>
      </c>
      <c r="Q113" s="228">
        <v>0</v>
      </c>
      <c r="R113" s="228">
        <f>Q113*H113</f>
        <v>0</v>
      </c>
      <c r="S113" s="228">
        <v>0</v>
      </c>
      <c r="T113" s="229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30" t="s">
        <v>138</v>
      </c>
      <c r="AT113" s="230" t="s">
        <v>134</v>
      </c>
      <c r="AU113" s="230" t="s">
        <v>82</v>
      </c>
      <c r="AY113" s="18" t="s">
        <v>132</v>
      </c>
      <c r="BE113" s="231">
        <f>IF(N113="základní",J113,0)</f>
        <v>0</v>
      </c>
      <c r="BF113" s="231">
        <f>IF(N113="snížená",J113,0)</f>
        <v>0</v>
      </c>
      <c r="BG113" s="231">
        <f>IF(N113="zákl. přenesená",J113,0)</f>
        <v>0</v>
      </c>
      <c r="BH113" s="231">
        <f>IF(N113="sníž. přenesená",J113,0)</f>
        <v>0</v>
      </c>
      <c r="BI113" s="231">
        <f>IF(N113="nulová",J113,0)</f>
        <v>0</v>
      </c>
      <c r="BJ113" s="18" t="s">
        <v>80</v>
      </c>
      <c r="BK113" s="231">
        <f>ROUND(I113*H113,2)</f>
        <v>0</v>
      </c>
      <c r="BL113" s="18" t="s">
        <v>138</v>
      </c>
      <c r="BM113" s="230" t="s">
        <v>1633</v>
      </c>
    </row>
    <row r="114" s="2" customFormat="1">
      <c r="A114" s="39"/>
      <c r="B114" s="40"/>
      <c r="C114" s="41"/>
      <c r="D114" s="232" t="s">
        <v>145</v>
      </c>
      <c r="E114" s="41"/>
      <c r="F114" s="233" t="s">
        <v>196</v>
      </c>
      <c r="G114" s="41"/>
      <c r="H114" s="41"/>
      <c r="I114" s="137"/>
      <c r="J114" s="41"/>
      <c r="K114" s="41"/>
      <c r="L114" s="45"/>
      <c r="M114" s="234"/>
      <c r="N114" s="235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145</v>
      </c>
      <c r="AU114" s="18" t="s">
        <v>82</v>
      </c>
    </row>
    <row r="115" s="14" customFormat="1">
      <c r="A115" s="14"/>
      <c r="B115" s="246"/>
      <c r="C115" s="247"/>
      <c r="D115" s="232" t="s">
        <v>147</v>
      </c>
      <c r="E115" s="248" t="s">
        <v>19</v>
      </c>
      <c r="F115" s="249" t="s">
        <v>1634</v>
      </c>
      <c r="G115" s="247"/>
      <c r="H115" s="250">
        <v>155.78999999999999</v>
      </c>
      <c r="I115" s="251"/>
      <c r="J115" s="247"/>
      <c r="K115" s="247"/>
      <c r="L115" s="252"/>
      <c r="M115" s="253"/>
      <c r="N115" s="254"/>
      <c r="O115" s="254"/>
      <c r="P115" s="254"/>
      <c r="Q115" s="254"/>
      <c r="R115" s="254"/>
      <c r="S115" s="254"/>
      <c r="T115" s="25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6" t="s">
        <v>147</v>
      </c>
      <c r="AU115" s="256" t="s">
        <v>82</v>
      </c>
      <c r="AV115" s="14" t="s">
        <v>82</v>
      </c>
      <c r="AW115" s="14" t="s">
        <v>33</v>
      </c>
      <c r="AX115" s="14" t="s">
        <v>80</v>
      </c>
      <c r="AY115" s="256" t="s">
        <v>132</v>
      </c>
    </row>
    <row r="116" s="2" customFormat="1" ht="16.5" customHeight="1">
      <c r="A116" s="39"/>
      <c r="B116" s="40"/>
      <c r="C116" s="219" t="s">
        <v>186</v>
      </c>
      <c r="D116" s="219" t="s">
        <v>134</v>
      </c>
      <c r="E116" s="220" t="s">
        <v>199</v>
      </c>
      <c r="F116" s="221" t="s">
        <v>200</v>
      </c>
      <c r="G116" s="222" t="s">
        <v>201</v>
      </c>
      <c r="H116" s="223">
        <v>40</v>
      </c>
      <c r="I116" s="224"/>
      <c r="J116" s="225">
        <f>ROUND(I116*H116,2)</f>
        <v>0</v>
      </c>
      <c r="K116" s="221" t="s">
        <v>143</v>
      </c>
      <c r="L116" s="45"/>
      <c r="M116" s="226" t="s">
        <v>19</v>
      </c>
      <c r="N116" s="227" t="s">
        <v>43</v>
      </c>
      <c r="O116" s="85"/>
      <c r="P116" s="228">
        <f>O116*H116</f>
        <v>0</v>
      </c>
      <c r="Q116" s="228">
        <v>0</v>
      </c>
      <c r="R116" s="228">
        <f>Q116*H116</f>
        <v>0</v>
      </c>
      <c r="S116" s="228">
        <v>0</v>
      </c>
      <c r="T116" s="229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30" t="s">
        <v>138</v>
      </c>
      <c r="AT116" s="230" t="s">
        <v>134</v>
      </c>
      <c r="AU116" s="230" t="s">
        <v>82</v>
      </c>
      <c r="AY116" s="18" t="s">
        <v>132</v>
      </c>
      <c r="BE116" s="231">
        <f>IF(N116="základní",J116,0)</f>
        <v>0</v>
      </c>
      <c r="BF116" s="231">
        <f>IF(N116="snížená",J116,0)</f>
        <v>0</v>
      </c>
      <c r="BG116" s="231">
        <f>IF(N116="zákl. přenesená",J116,0)</f>
        <v>0</v>
      </c>
      <c r="BH116" s="231">
        <f>IF(N116="sníž. přenesená",J116,0)</f>
        <v>0</v>
      </c>
      <c r="BI116" s="231">
        <f>IF(N116="nulová",J116,0)</f>
        <v>0</v>
      </c>
      <c r="BJ116" s="18" t="s">
        <v>80</v>
      </c>
      <c r="BK116" s="231">
        <f>ROUND(I116*H116,2)</f>
        <v>0</v>
      </c>
      <c r="BL116" s="18" t="s">
        <v>138</v>
      </c>
      <c r="BM116" s="230" t="s">
        <v>1635</v>
      </c>
    </row>
    <row r="117" s="2" customFormat="1">
      <c r="A117" s="39"/>
      <c r="B117" s="40"/>
      <c r="C117" s="41"/>
      <c r="D117" s="232" t="s">
        <v>145</v>
      </c>
      <c r="E117" s="41"/>
      <c r="F117" s="233" t="s">
        <v>203</v>
      </c>
      <c r="G117" s="41"/>
      <c r="H117" s="41"/>
      <c r="I117" s="137"/>
      <c r="J117" s="41"/>
      <c r="K117" s="41"/>
      <c r="L117" s="45"/>
      <c r="M117" s="234"/>
      <c r="N117" s="235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145</v>
      </c>
      <c r="AU117" s="18" t="s">
        <v>82</v>
      </c>
    </row>
    <row r="118" s="14" customFormat="1">
      <c r="A118" s="14"/>
      <c r="B118" s="246"/>
      <c r="C118" s="247"/>
      <c r="D118" s="232" t="s">
        <v>147</v>
      </c>
      <c r="E118" s="248" t="s">
        <v>19</v>
      </c>
      <c r="F118" s="249" t="s">
        <v>1636</v>
      </c>
      <c r="G118" s="247"/>
      <c r="H118" s="250">
        <v>40</v>
      </c>
      <c r="I118" s="251"/>
      <c r="J118" s="247"/>
      <c r="K118" s="247"/>
      <c r="L118" s="252"/>
      <c r="M118" s="253"/>
      <c r="N118" s="254"/>
      <c r="O118" s="254"/>
      <c r="P118" s="254"/>
      <c r="Q118" s="254"/>
      <c r="R118" s="254"/>
      <c r="S118" s="254"/>
      <c r="T118" s="25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6" t="s">
        <v>147</v>
      </c>
      <c r="AU118" s="256" t="s">
        <v>82</v>
      </c>
      <c r="AV118" s="14" t="s">
        <v>82</v>
      </c>
      <c r="AW118" s="14" t="s">
        <v>33</v>
      </c>
      <c r="AX118" s="14" t="s">
        <v>80</v>
      </c>
      <c r="AY118" s="256" t="s">
        <v>132</v>
      </c>
    </row>
    <row r="119" s="2" customFormat="1" ht="16.5" customHeight="1">
      <c r="A119" s="39"/>
      <c r="B119" s="40"/>
      <c r="C119" s="268" t="s">
        <v>191</v>
      </c>
      <c r="D119" s="268" t="s">
        <v>207</v>
      </c>
      <c r="E119" s="269" t="s">
        <v>208</v>
      </c>
      <c r="F119" s="270" t="s">
        <v>209</v>
      </c>
      <c r="G119" s="271" t="s">
        <v>194</v>
      </c>
      <c r="H119" s="272">
        <v>14.4</v>
      </c>
      <c r="I119" s="273"/>
      <c r="J119" s="274">
        <f>ROUND(I119*H119,2)</f>
        <v>0</v>
      </c>
      <c r="K119" s="270" t="s">
        <v>143</v>
      </c>
      <c r="L119" s="275"/>
      <c r="M119" s="276" t="s">
        <v>19</v>
      </c>
      <c r="N119" s="277" t="s">
        <v>43</v>
      </c>
      <c r="O119" s="85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0" t="s">
        <v>180</v>
      </c>
      <c r="AT119" s="230" t="s">
        <v>207</v>
      </c>
      <c r="AU119" s="230" t="s">
        <v>82</v>
      </c>
      <c r="AY119" s="18" t="s">
        <v>132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8" t="s">
        <v>80</v>
      </c>
      <c r="BK119" s="231">
        <f>ROUND(I119*H119,2)</f>
        <v>0</v>
      </c>
      <c r="BL119" s="18" t="s">
        <v>138</v>
      </c>
      <c r="BM119" s="230" t="s">
        <v>1637</v>
      </c>
    </row>
    <row r="120" s="2" customFormat="1">
      <c r="A120" s="39"/>
      <c r="B120" s="40"/>
      <c r="C120" s="41"/>
      <c r="D120" s="232" t="s">
        <v>145</v>
      </c>
      <c r="E120" s="41"/>
      <c r="F120" s="233" t="s">
        <v>209</v>
      </c>
      <c r="G120" s="41"/>
      <c r="H120" s="41"/>
      <c r="I120" s="137"/>
      <c r="J120" s="41"/>
      <c r="K120" s="41"/>
      <c r="L120" s="45"/>
      <c r="M120" s="234"/>
      <c r="N120" s="235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145</v>
      </c>
      <c r="AU120" s="18" t="s">
        <v>82</v>
      </c>
    </row>
    <row r="121" s="14" customFormat="1">
      <c r="A121" s="14"/>
      <c r="B121" s="246"/>
      <c r="C121" s="247"/>
      <c r="D121" s="232" t="s">
        <v>147</v>
      </c>
      <c r="E121" s="248" t="s">
        <v>19</v>
      </c>
      <c r="F121" s="249" t="s">
        <v>1638</v>
      </c>
      <c r="G121" s="247"/>
      <c r="H121" s="250">
        <v>14.4</v>
      </c>
      <c r="I121" s="251"/>
      <c r="J121" s="247"/>
      <c r="K121" s="247"/>
      <c r="L121" s="252"/>
      <c r="M121" s="253"/>
      <c r="N121" s="254"/>
      <c r="O121" s="254"/>
      <c r="P121" s="254"/>
      <c r="Q121" s="254"/>
      <c r="R121" s="254"/>
      <c r="S121" s="254"/>
      <c r="T121" s="25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6" t="s">
        <v>147</v>
      </c>
      <c r="AU121" s="256" t="s">
        <v>82</v>
      </c>
      <c r="AV121" s="14" t="s">
        <v>82</v>
      </c>
      <c r="AW121" s="14" t="s">
        <v>33</v>
      </c>
      <c r="AX121" s="14" t="s">
        <v>80</v>
      </c>
      <c r="AY121" s="256" t="s">
        <v>132</v>
      </c>
    </row>
    <row r="122" s="2" customFormat="1" ht="16.5" customHeight="1">
      <c r="A122" s="39"/>
      <c r="B122" s="40"/>
      <c r="C122" s="219" t="s">
        <v>198</v>
      </c>
      <c r="D122" s="219" t="s">
        <v>134</v>
      </c>
      <c r="E122" s="220" t="s">
        <v>213</v>
      </c>
      <c r="F122" s="221" t="s">
        <v>214</v>
      </c>
      <c r="G122" s="222" t="s">
        <v>201</v>
      </c>
      <c r="H122" s="223">
        <v>40</v>
      </c>
      <c r="I122" s="224"/>
      <c r="J122" s="225">
        <f>ROUND(I122*H122,2)</f>
        <v>0</v>
      </c>
      <c r="K122" s="221" t="s">
        <v>19</v>
      </c>
      <c r="L122" s="45"/>
      <c r="M122" s="226" t="s">
        <v>19</v>
      </c>
      <c r="N122" s="227" t="s">
        <v>43</v>
      </c>
      <c r="O122" s="85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138</v>
      </c>
      <c r="AT122" s="230" t="s">
        <v>134</v>
      </c>
      <c r="AU122" s="230" t="s">
        <v>82</v>
      </c>
      <c r="AY122" s="18" t="s">
        <v>132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80</v>
      </c>
      <c r="BK122" s="231">
        <f>ROUND(I122*H122,2)</f>
        <v>0</v>
      </c>
      <c r="BL122" s="18" t="s">
        <v>138</v>
      </c>
      <c r="BM122" s="230" t="s">
        <v>1639</v>
      </c>
    </row>
    <row r="123" s="2" customFormat="1">
      <c r="A123" s="39"/>
      <c r="B123" s="40"/>
      <c r="C123" s="41"/>
      <c r="D123" s="232" t="s">
        <v>145</v>
      </c>
      <c r="E123" s="41"/>
      <c r="F123" s="233" t="s">
        <v>216</v>
      </c>
      <c r="G123" s="41"/>
      <c r="H123" s="41"/>
      <c r="I123" s="137"/>
      <c r="J123" s="41"/>
      <c r="K123" s="41"/>
      <c r="L123" s="45"/>
      <c r="M123" s="234"/>
      <c r="N123" s="235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145</v>
      </c>
      <c r="AU123" s="18" t="s">
        <v>82</v>
      </c>
    </row>
    <row r="124" s="12" customFormat="1" ht="22.8" customHeight="1">
      <c r="A124" s="12"/>
      <c r="B124" s="203"/>
      <c r="C124" s="204"/>
      <c r="D124" s="205" t="s">
        <v>71</v>
      </c>
      <c r="E124" s="217" t="s">
        <v>217</v>
      </c>
      <c r="F124" s="217" t="s">
        <v>218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P125</f>
        <v>0</v>
      </c>
      <c r="Q124" s="211"/>
      <c r="R124" s="212">
        <f>R125</f>
        <v>0</v>
      </c>
      <c r="S124" s="211"/>
      <c r="T124" s="213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80</v>
      </c>
      <c r="AT124" s="215" t="s">
        <v>71</v>
      </c>
      <c r="AU124" s="215" t="s">
        <v>80</v>
      </c>
      <c r="AY124" s="214" t="s">
        <v>132</v>
      </c>
      <c r="BK124" s="216">
        <f>BK125</f>
        <v>0</v>
      </c>
    </row>
    <row r="125" s="2" customFormat="1" ht="16.5" customHeight="1">
      <c r="A125" s="39"/>
      <c r="B125" s="40"/>
      <c r="C125" s="219" t="s">
        <v>206</v>
      </c>
      <c r="D125" s="219" t="s">
        <v>134</v>
      </c>
      <c r="E125" s="220" t="s">
        <v>1561</v>
      </c>
      <c r="F125" s="221" t="s">
        <v>1562</v>
      </c>
      <c r="G125" s="222" t="s">
        <v>222</v>
      </c>
      <c r="H125" s="223">
        <v>4</v>
      </c>
      <c r="I125" s="224"/>
      <c r="J125" s="225">
        <f>ROUND(I125*H125,2)</f>
        <v>0</v>
      </c>
      <c r="K125" s="221" t="s">
        <v>19</v>
      </c>
      <c r="L125" s="45"/>
      <c r="M125" s="226" t="s">
        <v>19</v>
      </c>
      <c r="N125" s="227" t="s">
        <v>43</v>
      </c>
      <c r="O125" s="85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138</v>
      </c>
      <c r="AT125" s="230" t="s">
        <v>134</v>
      </c>
      <c r="AU125" s="230" t="s">
        <v>82</v>
      </c>
      <c r="AY125" s="18" t="s">
        <v>132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80</v>
      </c>
      <c r="BK125" s="231">
        <f>ROUND(I125*H125,2)</f>
        <v>0</v>
      </c>
      <c r="BL125" s="18" t="s">
        <v>138</v>
      </c>
      <c r="BM125" s="230" t="s">
        <v>1157</v>
      </c>
    </row>
    <row r="126" s="12" customFormat="1" ht="22.8" customHeight="1">
      <c r="A126" s="12"/>
      <c r="B126" s="203"/>
      <c r="C126" s="204"/>
      <c r="D126" s="205" t="s">
        <v>71</v>
      </c>
      <c r="E126" s="217" t="s">
        <v>431</v>
      </c>
      <c r="F126" s="217" t="s">
        <v>432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SUM(P127:P140)</f>
        <v>0</v>
      </c>
      <c r="Q126" s="211"/>
      <c r="R126" s="212">
        <f>SUM(R127:R140)</f>
        <v>0</v>
      </c>
      <c r="S126" s="211"/>
      <c r="T126" s="213">
        <f>SUM(T127:T140)</f>
        <v>2.4797499999999997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80</v>
      </c>
      <c r="AT126" s="215" t="s">
        <v>71</v>
      </c>
      <c r="AU126" s="215" t="s">
        <v>80</v>
      </c>
      <c r="AY126" s="214" t="s">
        <v>132</v>
      </c>
      <c r="BK126" s="216">
        <f>SUM(BK127:BK140)</f>
        <v>0</v>
      </c>
    </row>
    <row r="127" s="2" customFormat="1" ht="16.5" customHeight="1">
      <c r="A127" s="39"/>
      <c r="B127" s="40"/>
      <c r="C127" s="219" t="s">
        <v>212</v>
      </c>
      <c r="D127" s="219" t="s">
        <v>134</v>
      </c>
      <c r="E127" s="220" t="s">
        <v>1640</v>
      </c>
      <c r="F127" s="221" t="s">
        <v>1641</v>
      </c>
      <c r="G127" s="222" t="s">
        <v>352</v>
      </c>
      <c r="H127" s="223">
        <v>55</v>
      </c>
      <c r="I127" s="224"/>
      <c r="J127" s="225">
        <f>ROUND(I127*H127,2)</f>
        <v>0</v>
      </c>
      <c r="K127" s="221" t="s">
        <v>143</v>
      </c>
      <c r="L127" s="45"/>
      <c r="M127" s="226" t="s">
        <v>19</v>
      </c>
      <c r="N127" s="227" t="s">
        <v>43</v>
      </c>
      <c r="O127" s="85"/>
      <c r="P127" s="228">
        <f>O127*H127</f>
        <v>0</v>
      </c>
      <c r="Q127" s="228">
        <v>0</v>
      </c>
      <c r="R127" s="228">
        <f>Q127*H127</f>
        <v>0</v>
      </c>
      <c r="S127" s="228">
        <v>0.0092499999999999995</v>
      </c>
      <c r="T127" s="229">
        <f>S127*H127</f>
        <v>0.50874999999999992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138</v>
      </c>
      <c r="AT127" s="230" t="s">
        <v>134</v>
      </c>
      <c r="AU127" s="230" t="s">
        <v>82</v>
      </c>
      <c r="AY127" s="18" t="s">
        <v>132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80</v>
      </c>
      <c r="BK127" s="231">
        <f>ROUND(I127*H127,2)</f>
        <v>0</v>
      </c>
      <c r="BL127" s="18" t="s">
        <v>138</v>
      </c>
      <c r="BM127" s="230" t="s">
        <v>1642</v>
      </c>
    </row>
    <row r="128" s="2" customFormat="1">
      <c r="A128" s="39"/>
      <c r="B128" s="40"/>
      <c r="C128" s="41"/>
      <c r="D128" s="232" t="s">
        <v>145</v>
      </c>
      <c r="E128" s="41"/>
      <c r="F128" s="233" t="s">
        <v>1643</v>
      </c>
      <c r="G128" s="41"/>
      <c r="H128" s="41"/>
      <c r="I128" s="137"/>
      <c r="J128" s="41"/>
      <c r="K128" s="41"/>
      <c r="L128" s="45"/>
      <c r="M128" s="234"/>
      <c r="N128" s="235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145</v>
      </c>
      <c r="AU128" s="18" t="s">
        <v>82</v>
      </c>
    </row>
    <row r="129" s="2" customFormat="1" ht="16.5" customHeight="1">
      <c r="A129" s="39"/>
      <c r="B129" s="40"/>
      <c r="C129" s="219" t="s">
        <v>219</v>
      </c>
      <c r="D129" s="219" t="s">
        <v>134</v>
      </c>
      <c r="E129" s="220" t="s">
        <v>1644</v>
      </c>
      <c r="F129" s="221" t="s">
        <v>1645</v>
      </c>
      <c r="G129" s="222" t="s">
        <v>319</v>
      </c>
      <c r="H129" s="223">
        <v>30</v>
      </c>
      <c r="I129" s="224"/>
      <c r="J129" s="225">
        <f>ROUND(I129*H129,2)</f>
        <v>0</v>
      </c>
      <c r="K129" s="221" t="s">
        <v>143</v>
      </c>
      <c r="L129" s="45"/>
      <c r="M129" s="226" t="s">
        <v>19</v>
      </c>
      <c r="N129" s="227" t="s">
        <v>43</v>
      </c>
      <c r="O129" s="85"/>
      <c r="P129" s="228">
        <f>O129*H129</f>
        <v>0</v>
      </c>
      <c r="Q129" s="228">
        <v>0</v>
      </c>
      <c r="R129" s="228">
        <f>Q129*H129</f>
        <v>0</v>
      </c>
      <c r="S129" s="228">
        <v>0.065699999999999995</v>
      </c>
      <c r="T129" s="229">
        <f>S129*H129</f>
        <v>1.9709999999999999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138</v>
      </c>
      <c r="AT129" s="230" t="s">
        <v>134</v>
      </c>
      <c r="AU129" s="230" t="s">
        <v>82</v>
      </c>
      <c r="AY129" s="18" t="s">
        <v>132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80</v>
      </c>
      <c r="BK129" s="231">
        <f>ROUND(I129*H129,2)</f>
        <v>0</v>
      </c>
      <c r="BL129" s="18" t="s">
        <v>138</v>
      </c>
      <c r="BM129" s="230" t="s">
        <v>1646</v>
      </c>
    </row>
    <row r="130" s="2" customFormat="1">
      <c r="A130" s="39"/>
      <c r="B130" s="40"/>
      <c r="C130" s="41"/>
      <c r="D130" s="232" t="s">
        <v>145</v>
      </c>
      <c r="E130" s="41"/>
      <c r="F130" s="233" t="s">
        <v>1647</v>
      </c>
      <c r="G130" s="41"/>
      <c r="H130" s="41"/>
      <c r="I130" s="137"/>
      <c r="J130" s="41"/>
      <c r="K130" s="41"/>
      <c r="L130" s="45"/>
      <c r="M130" s="234"/>
      <c r="N130" s="235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145</v>
      </c>
      <c r="AU130" s="18" t="s">
        <v>82</v>
      </c>
    </row>
    <row r="131" s="2" customFormat="1" ht="16.5" customHeight="1">
      <c r="A131" s="39"/>
      <c r="B131" s="40"/>
      <c r="C131" s="219" t="s">
        <v>8</v>
      </c>
      <c r="D131" s="219" t="s">
        <v>134</v>
      </c>
      <c r="E131" s="220" t="s">
        <v>1648</v>
      </c>
      <c r="F131" s="221" t="s">
        <v>1649</v>
      </c>
      <c r="G131" s="222" t="s">
        <v>222</v>
      </c>
      <c r="H131" s="223">
        <v>1</v>
      </c>
      <c r="I131" s="224"/>
      <c r="J131" s="225">
        <f>ROUND(I131*H131,2)</f>
        <v>0</v>
      </c>
      <c r="K131" s="221" t="s">
        <v>19</v>
      </c>
      <c r="L131" s="45"/>
      <c r="M131" s="226" t="s">
        <v>19</v>
      </c>
      <c r="N131" s="227" t="s">
        <v>43</v>
      </c>
      <c r="O131" s="85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138</v>
      </c>
      <c r="AT131" s="230" t="s">
        <v>134</v>
      </c>
      <c r="AU131" s="230" t="s">
        <v>82</v>
      </c>
      <c r="AY131" s="18" t="s">
        <v>132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80</v>
      </c>
      <c r="BK131" s="231">
        <f>ROUND(I131*H131,2)</f>
        <v>0</v>
      </c>
      <c r="BL131" s="18" t="s">
        <v>138</v>
      </c>
      <c r="BM131" s="230" t="s">
        <v>1650</v>
      </c>
    </row>
    <row r="132" s="2" customFormat="1" ht="16.5" customHeight="1">
      <c r="A132" s="39"/>
      <c r="B132" s="40"/>
      <c r="C132" s="219" t="s">
        <v>227</v>
      </c>
      <c r="D132" s="219" t="s">
        <v>134</v>
      </c>
      <c r="E132" s="220" t="s">
        <v>438</v>
      </c>
      <c r="F132" s="221" t="s">
        <v>439</v>
      </c>
      <c r="G132" s="222" t="s">
        <v>194</v>
      </c>
      <c r="H132" s="223">
        <v>2.48</v>
      </c>
      <c r="I132" s="224"/>
      <c r="J132" s="225">
        <f>ROUND(I132*H132,2)</f>
        <v>0</v>
      </c>
      <c r="K132" s="221" t="s">
        <v>143</v>
      </c>
      <c r="L132" s="45"/>
      <c r="M132" s="226" t="s">
        <v>19</v>
      </c>
      <c r="N132" s="227" t="s">
        <v>43</v>
      </c>
      <c r="O132" s="85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138</v>
      </c>
      <c r="AT132" s="230" t="s">
        <v>134</v>
      </c>
      <c r="AU132" s="230" t="s">
        <v>82</v>
      </c>
      <c r="AY132" s="18" t="s">
        <v>132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80</v>
      </c>
      <c r="BK132" s="231">
        <f>ROUND(I132*H132,2)</f>
        <v>0</v>
      </c>
      <c r="BL132" s="18" t="s">
        <v>138</v>
      </c>
      <c r="BM132" s="230" t="s">
        <v>1174</v>
      </c>
    </row>
    <row r="133" s="2" customFormat="1">
      <c r="A133" s="39"/>
      <c r="B133" s="40"/>
      <c r="C133" s="41"/>
      <c r="D133" s="232" t="s">
        <v>145</v>
      </c>
      <c r="E133" s="41"/>
      <c r="F133" s="233" t="s">
        <v>441</v>
      </c>
      <c r="G133" s="41"/>
      <c r="H133" s="41"/>
      <c r="I133" s="137"/>
      <c r="J133" s="41"/>
      <c r="K133" s="41"/>
      <c r="L133" s="45"/>
      <c r="M133" s="234"/>
      <c r="N133" s="235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145</v>
      </c>
      <c r="AU133" s="18" t="s">
        <v>82</v>
      </c>
    </row>
    <row r="134" s="2" customFormat="1" ht="16.5" customHeight="1">
      <c r="A134" s="39"/>
      <c r="B134" s="40"/>
      <c r="C134" s="219" t="s">
        <v>232</v>
      </c>
      <c r="D134" s="219" t="s">
        <v>134</v>
      </c>
      <c r="E134" s="220" t="s">
        <v>443</v>
      </c>
      <c r="F134" s="221" t="s">
        <v>444</v>
      </c>
      <c r="G134" s="222" t="s">
        <v>194</v>
      </c>
      <c r="H134" s="223">
        <v>2.48</v>
      </c>
      <c r="I134" s="224"/>
      <c r="J134" s="225">
        <f>ROUND(I134*H134,2)</f>
        <v>0</v>
      </c>
      <c r="K134" s="221" t="s">
        <v>143</v>
      </c>
      <c r="L134" s="45"/>
      <c r="M134" s="226" t="s">
        <v>19</v>
      </c>
      <c r="N134" s="227" t="s">
        <v>43</v>
      </c>
      <c r="O134" s="85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138</v>
      </c>
      <c r="AT134" s="230" t="s">
        <v>134</v>
      </c>
      <c r="AU134" s="230" t="s">
        <v>82</v>
      </c>
      <c r="AY134" s="18" t="s">
        <v>132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80</v>
      </c>
      <c r="BK134" s="231">
        <f>ROUND(I134*H134,2)</f>
        <v>0</v>
      </c>
      <c r="BL134" s="18" t="s">
        <v>138</v>
      </c>
      <c r="BM134" s="230" t="s">
        <v>1175</v>
      </c>
    </row>
    <row r="135" s="2" customFormat="1">
      <c r="A135" s="39"/>
      <c r="B135" s="40"/>
      <c r="C135" s="41"/>
      <c r="D135" s="232" t="s">
        <v>145</v>
      </c>
      <c r="E135" s="41"/>
      <c r="F135" s="233" t="s">
        <v>446</v>
      </c>
      <c r="G135" s="41"/>
      <c r="H135" s="41"/>
      <c r="I135" s="137"/>
      <c r="J135" s="41"/>
      <c r="K135" s="41"/>
      <c r="L135" s="45"/>
      <c r="M135" s="234"/>
      <c r="N135" s="235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145</v>
      </c>
      <c r="AU135" s="18" t="s">
        <v>82</v>
      </c>
    </row>
    <row r="136" s="2" customFormat="1" ht="16.5" customHeight="1">
      <c r="A136" s="39"/>
      <c r="B136" s="40"/>
      <c r="C136" s="219" t="s">
        <v>236</v>
      </c>
      <c r="D136" s="219" t="s">
        <v>134</v>
      </c>
      <c r="E136" s="220" t="s">
        <v>448</v>
      </c>
      <c r="F136" s="221" t="s">
        <v>449</v>
      </c>
      <c r="G136" s="222" t="s">
        <v>194</v>
      </c>
      <c r="H136" s="223">
        <v>4.96</v>
      </c>
      <c r="I136" s="224"/>
      <c r="J136" s="225">
        <f>ROUND(I136*H136,2)</f>
        <v>0</v>
      </c>
      <c r="K136" s="221" t="s">
        <v>143</v>
      </c>
      <c r="L136" s="45"/>
      <c r="M136" s="226" t="s">
        <v>19</v>
      </c>
      <c r="N136" s="227" t="s">
        <v>43</v>
      </c>
      <c r="O136" s="85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138</v>
      </c>
      <c r="AT136" s="230" t="s">
        <v>134</v>
      </c>
      <c r="AU136" s="230" t="s">
        <v>82</v>
      </c>
      <c r="AY136" s="18" t="s">
        <v>132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80</v>
      </c>
      <c r="BK136" s="231">
        <f>ROUND(I136*H136,2)</f>
        <v>0</v>
      </c>
      <c r="BL136" s="18" t="s">
        <v>138</v>
      </c>
      <c r="BM136" s="230" t="s">
        <v>1176</v>
      </c>
    </row>
    <row r="137" s="2" customFormat="1">
      <c r="A137" s="39"/>
      <c r="B137" s="40"/>
      <c r="C137" s="41"/>
      <c r="D137" s="232" t="s">
        <v>145</v>
      </c>
      <c r="E137" s="41"/>
      <c r="F137" s="233" t="s">
        <v>451</v>
      </c>
      <c r="G137" s="41"/>
      <c r="H137" s="41"/>
      <c r="I137" s="137"/>
      <c r="J137" s="41"/>
      <c r="K137" s="41"/>
      <c r="L137" s="45"/>
      <c r="M137" s="234"/>
      <c r="N137" s="235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145</v>
      </c>
      <c r="AU137" s="18" t="s">
        <v>82</v>
      </c>
    </row>
    <row r="138" s="14" customFormat="1">
      <c r="A138" s="14"/>
      <c r="B138" s="246"/>
      <c r="C138" s="247"/>
      <c r="D138" s="232" t="s">
        <v>147</v>
      </c>
      <c r="E138" s="247"/>
      <c r="F138" s="249" t="s">
        <v>1651</v>
      </c>
      <c r="G138" s="247"/>
      <c r="H138" s="250">
        <v>4.96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6" t="s">
        <v>147</v>
      </c>
      <c r="AU138" s="256" t="s">
        <v>82</v>
      </c>
      <c r="AV138" s="14" t="s">
        <v>82</v>
      </c>
      <c r="AW138" s="14" t="s">
        <v>4</v>
      </c>
      <c r="AX138" s="14" t="s">
        <v>80</v>
      </c>
      <c r="AY138" s="256" t="s">
        <v>132</v>
      </c>
    </row>
    <row r="139" s="2" customFormat="1" ht="16.5" customHeight="1">
      <c r="A139" s="39"/>
      <c r="B139" s="40"/>
      <c r="C139" s="219" t="s">
        <v>242</v>
      </c>
      <c r="D139" s="219" t="s">
        <v>134</v>
      </c>
      <c r="E139" s="220" t="s">
        <v>454</v>
      </c>
      <c r="F139" s="221" t="s">
        <v>455</v>
      </c>
      <c r="G139" s="222" t="s">
        <v>194</v>
      </c>
      <c r="H139" s="223">
        <v>2.48</v>
      </c>
      <c r="I139" s="224"/>
      <c r="J139" s="225">
        <f>ROUND(I139*H139,2)</f>
        <v>0</v>
      </c>
      <c r="K139" s="221" t="s">
        <v>19</v>
      </c>
      <c r="L139" s="45"/>
      <c r="M139" s="226" t="s">
        <v>19</v>
      </c>
      <c r="N139" s="227" t="s">
        <v>43</v>
      </c>
      <c r="O139" s="85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138</v>
      </c>
      <c r="AT139" s="230" t="s">
        <v>134</v>
      </c>
      <c r="AU139" s="230" t="s">
        <v>82</v>
      </c>
      <c r="AY139" s="18" t="s">
        <v>132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80</v>
      </c>
      <c r="BK139" s="231">
        <f>ROUND(I139*H139,2)</f>
        <v>0</v>
      </c>
      <c r="BL139" s="18" t="s">
        <v>138</v>
      </c>
      <c r="BM139" s="230" t="s">
        <v>1178</v>
      </c>
    </row>
    <row r="140" s="2" customFormat="1">
      <c r="A140" s="39"/>
      <c r="B140" s="40"/>
      <c r="C140" s="41"/>
      <c r="D140" s="232" t="s">
        <v>145</v>
      </c>
      <c r="E140" s="41"/>
      <c r="F140" s="233" t="s">
        <v>457</v>
      </c>
      <c r="G140" s="41"/>
      <c r="H140" s="41"/>
      <c r="I140" s="137"/>
      <c r="J140" s="41"/>
      <c r="K140" s="41"/>
      <c r="L140" s="45"/>
      <c r="M140" s="234"/>
      <c r="N140" s="235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145</v>
      </c>
      <c r="AU140" s="18" t="s">
        <v>82</v>
      </c>
    </row>
    <row r="141" s="12" customFormat="1" ht="22.8" customHeight="1">
      <c r="A141" s="12"/>
      <c r="B141" s="203"/>
      <c r="C141" s="204"/>
      <c r="D141" s="205" t="s">
        <v>71</v>
      </c>
      <c r="E141" s="217" t="s">
        <v>551</v>
      </c>
      <c r="F141" s="217" t="s">
        <v>552</v>
      </c>
      <c r="G141" s="204"/>
      <c r="H141" s="204"/>
      <c r="I141" s="207"/>
      <c r="J141" s="218">
        <f>BK141</f>
        <v>0</v>
      </c>
      <c r="K141" s="204"/>
      <c r="L141" s="209"/>
      <c r="M141" s="210"/>
      <c r="N141" s="211"/>
      <c r="O141" s="211"/>
      <c r="P141" s="212">
        <f>SUM(P142:P164)</f>
        <v>0</v>
      </c>
      <c r="Q141" s="211"/>
      <c r="R141" s="212">
        <f>SUM(R142:R164)</f>
        <v>65.771999999999991</v>
      </c>
      <c r="S141" s="211"/>
      <c r="T141" s="213">
        <f>SUM(T142:T164)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4" t="s">
        <v>80</v>
      </c>
      <c r="AT141" s="215" t="s">
        <v>71</v>
      </c>
      <c r="AU141" s="215" t="s">
        <v>80</v>
      </c>
      <c r="AY141" s="214" t="s">
        <v>132</v>
      </c>
      <c r="BK141" s="216">
        <f>SUM(BK142:BK164)</f>
        <v>0</v>
      </c>
    </row>
    <row r="142" s="2" customFormat="1" ht="16.5" customHeight="1">
      <c r="A142" s="39"/>
      <c r="B142" s="40"/>
      <c r="C142" s="219" t="s">
        <v>256</v>
      </c>
      <c r="D142" s="219" t="s">
        <v>134</v>
      </c>
      <c r="E142" s="220" t="s">
        <v>560</v>
      </c>
      <c r="F142" s="221" t="s">
        <v>561</v>
      </c>
      <c r="G142" s="222" t="s">
        <v>201</v>
      </c>
      <c r="H142" s="223">
        <v>315</v>
      </c>
      <c r="I142" s="224"/>
      <c r="J142" s="225">
        <f>ROUND(I142*H142,2)</f>
        <v>0</v>
      </c>
      <c r="K142" s="221" t="s">
        <v>143</v>
      </c>
      <c r="L142" s="45"/>
      <c r="M142" s="226" t="s">
        <v>19</v>
      </c>
      <c r="N142" s="227" t="s">
        <v>43</v>
      </c>
      <c r="O142" s="85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138</v>
      </c>
      <c r="AT142" s="230" t="s">
        <v>134</v>
      </c>
      <c r="AU142" s="230" t="s">
        <v>82</v>
      </c>
      <c r="AY142" s="18" t="s">
        <v>132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80</v>
      </c>
      <c r="BK142" s="231">
        <f>ROUND(I142*H142,2)</f>
        <v>0</v>
      </c>
      <c r="BL142" s="18" t="s">
        <v>138</v>
      </c>
      <c r="BM142" s="230" t="s">
        <v>607</v>
      </c>
    </row>
    <row r="143" s="2" customFormat="1">
      <c r="A143" s="39"/>
      <c r="B143" s="40"/>
      <c r="C143" s="41"/>
      <c r="D143" s="232" t="s">
        <v>145</v>
      </c>
      <c r="E143" s="41"/>
      <c r="F143" s="233" t="s">
        <v>563</v>
      </c>
      <c r="G143" s="41"/>
      <c r="H143" s="41"/>
      <c r="I143" s="137"/>
      <c r="J143" s="41"/>
      <c r="K143" s="41"/>
      <c r="L143" s="45"/>
      <c r="M143" s="234"/>
      <c r="N143" s="235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145</v>
      </c>
      <c r="AU143" s="18" t="s">
        <v>82</v>
      </c>
    </row>
    <row r="144" s="14" customFormat="1">
      <c r="A144" s="14"/>
      <c r="B144" s="246"/>
      <c r="C144" s="247"/>
      <c r="D144" s="232" t="s">
        <v>147</v>
      </c>
      <c r="E144" s="248" t="s">
        <v>19</v>
      </c>
      <c r="F144" s="249" t="s">
        <v>1652</v>
      </c>
      <c r="G144" s="247"/>
      <c r="H144" s="250">
        <v>315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6" t="s">
        <v>147</v>
      </c>
      <c r="AU144" s="256" t="s">
        <v>82</v>
      </c>
      <c r="AV144" s="14" t="s">
        <v>82</v>
      </c>
      <c r="AW144" s="14" t="s">
        <v>33</v>
      </c>
      <c r="AX144" s="14" t="s">
        <v>80</v>
      </c>
      <c r="AY144" s="256" t="s">
        <v>132</v>
      </c>
    </row>
    <row r="145" s="2" customFormat="1" ht="16.5" customHeight="1">
      <c r="A145" s="39"/>
      <c r="B145" s="40"/>
      <c r="C145" s="219" t="s">
        <v>7</v>
      </c>
      <c r="D145" s="219" t="s">
        <v>134</v>
      </c>
      <c r="E145" s="220" t="s">
        <v>609</v>
      </c>
      <c r="F145" s="221" t="s">
        <v>610</v>
      </c>
      <c r="G145" s="222" t="s">
        <v>201</v>
      </c>
      <c r="H145" s="223">
        <v>315</v>
      </c>
      <c r="I145" s="224"/>
      <c r="J145" s="225">
        <f>ROUND(I145*H145,2)</f>
        <v>0</v>
      </c>
      <c r="K145" s="221" t="s">
        <v>143</v>
      </c>
      <c r="L145" s="45"/>
      <c r="M145" s="226" t="s">
        <v>19</v>
      </c>
      <c r="N145" s="227" t="s">
        <v>43</v>
      </c>
      <c r="O145" s="85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138</v>
      </c>
      <c r="AT145" s="230" t="s">
        <v>134</v>
      </c>
      <c r="AU145" s="230" t="s">
        <v>82</v>
      </c>
      <c r="AY145" s="18" t="s">
        <v>132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80</v>
      </c>
      <c r="BK145" s="231">
        <f>ROUND(I145*H145,2)</f>
        <v>0</v>
      </c>
      <c r="BL145" s="18" t="s">
        <v>138</v>
      </c>
      <c r="BM145" s="230" t="s">
        <v>611</v>
      </c>
    </row>
    <row r="146" s="2" customFormat="1">
      <c r="A146" s="39"/>
      <c r="B146" s="40"/>
      <c r="C146" s="41"/>
      <c r="D146" s="232" t="s">
        <v>145</v>
      </c>
      <c r="E146" s="41"/>
      <c r="F146" s="233" t="s">
        <v>612</v>
      </c>
      <c r="G146" s="41"/>
      <c r="H146" s="41"/>
      <c r="I146" s="137"/>
      <c r="J146" s="41"/>
      <c r="K146" s="41"/>
      <c r="L146" s="45"/>
      <c r="M146" s="234"/>
      <c r="N146" s="235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145</v>
      </c>
      <c r="AU146" s="18" t="s">
        <v>82</v>
      </c>
    </row>
    <row r="147" s="14" customFormat="1">
      <c r="A147" s="14"/>
      <c r="B147" s="246"/>
      <c r="C147" s="247"/>
      <c r="D147" s="232" t="s">
        <v>147</v>
      </c>
      <c r="E147" s="248" t="s">
        <v>19</v>
      </c>
      <c r="F147" s="249" t="s">
        <v>1652</v>
      </c>
      <c r="G147" s="247"/>
      <c r="H147" s="250">
        <v>315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6" t="s">
        <v>147</v>
      </c>
      <c r="AU147" s="256" t="s">
        <v>82</v>
      </c>
      <c r="AV147" s="14" t="s">
        <v>82</v>
      </c>
      <c r="AW147" s="14" t="s">
        <v>33</v>
      </c>
      <c r="AX147" s="14" t="s">
        <v>80</v>
      </c>
      <c r="AY147" s="256" t="s">
        <v>132</v>
      </c>
    </row>
    <row r="148" s="2" customFormat="1" ht="16.5" customHeight="1">
      <c r="A148" s="39"/>
      <c r="B148" s="40"/>
      <c r="C148" s="219" t="s">
        <v>265</v>
      </c>
      <c r="D148" s="219" t="s">
        <v>134</v>
      </c>
      <c r="E148" s="220" t="s">
        <v>614</v>
      </c>
      <c r="F148" s="221" t="s">
        <v>615</v>
      </c>
      <c r="G148" s="222" t="s">
        <v>201</v>
      </c>
      <c r="H148" s="223">
        <v>315</v>
      </c>
      <c r="I148" s="224"/>
      <c r="J148" s="225">
        <f>ROUND(I148*H148,2)</f>
        <v>0</v>
      </c>
      <c r="K148" s="221" t="s">
        <v>19</v>
      </c>
      <c r="L148" s="45"/>
      <c r="M148" s="226" t="s">
        <v>19</v>
      </c>
      <c r="N148" s="227" t="s">
        <v>43</v>
      </c>
      <c r="O148" s="85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138</v>
      </c>
      <c r="AT148" s="230" t="s">
        <v>134</v>
      </c>
      <c r="AU148" s="230" t="s">
        <v>82</v>
      </c>
      <c r="AY148" s="18" t="s">
        <v>132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80</v>
      </c>
      <c r="BK148" s="231">
        <f>ROUND(I148*H148,2)</f>
        <v>0</v>
      </c>
      <c r="BL148" s="18" t="s">
        <v>138</v>
      </c>
      <c r="BM148" s="230" t="s">
        <v>616</v>
      </c>
    </row>
    <row r="149" s="2" customFormat="1">
      <c r="A149" s="39"/>
      <c r="B149" s="40"/>
      <c r="C149" s="41"/>
      <c r="D149" s="232" t="s">
        <v>145</v>
      </c>
      <c r="E149" s="41"/>
      <c r="F149" s="233" t="s">
        <v>615</v>
      </c>
      <c r="G149" s="41"/>
      <c r="H149" s="41"/>
      <c r="I149" s="137"/>
      <c r="J149" s="41"/>
      <c r="K149" s="41"/>
      <c r="L149" s="45"/>
      <c r="M149" s="234"/>
      <c r="N149" s="235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145</v>
      </c>
      <c r="AU149" s="18" t="s">
        <v>82</v>
      </c>
    </row>
    <row r="150" s="14" customFormat="1">
      <c r="A150" s="14"/>
      <c r="B150" s="246"/>
      <c r="C150" s="247"/>
      <c r="D150" s="232" t="s">
        <v>147</v>
      </c>
      <c r="E150" s="248" t="s">
        <v>19</v>
      </c>
      <c r="F150" s="249" t="s">
        <v>1652</v>
      </c>
      <c r="G150" s="247"/>
      <c r="H150" s="250">
        <v>315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6" t="s">
        <v>147</v>
      </c>
      <c r="AU150" s="256" t="s">
        <v>82</v>
      </c>
      <c r="AV150" s="14" t="s">
        <v>82</v>
      </c>
      <c r="AW150" s="14" t="s">
        <v>33</v>
      </c>
      <c r="AX150" s="14" t="s">
        <v>80</v>
      </c>
      <c r="AY150" s="256" t="s">
        <v>132</v>
      </c>
    </row>
    <row r="151" s="2" customFormat="1" ht="16.5" customHeight="1">
      <c r="A151" s="39"/>
      <c r="B151" s="40"/>
      <c r="C151" s="219" t="s">
        <v>270</v>
      </c>
      <c r="D151" s="219" t="s">
        <v>134</v>
      </c>
      <c r="E151" s="220" t="s">
        <v>618</v>
      </c>
      <c r="F151" s="221" t="s">
        <v>619</v>
      </c>
      <c r="G151" s="222" t="s">
        <v>201</v>
      </c>
      <c r="H151" s="223">
        <v>315</v>
      </c>
      <c r="I151" s="224"/>
      <c r="J151" s="225">
        <f>ROUND(I151*H151,2)</f>
        <v>0</v>
      </c>
      <c r="K151" s="221" t="s">
        <v>19</v>
      </c>
      <c r="L151" s="45"/>
      <c r="M151" s="226" t="s">
        <v>19</v>
      </c>
      <c r="N151" s="227" t="s">
        <v>43</v>
      </c>
      <c r="O151" s="85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138</v>
      </c>
      <c r="AT151" s="230" t="s">
        <v>134</v>
      </c>
      <c r="AU151" s="230" t="s">
        <v>82</v>
      </c>
      <c r="AY151" s="18" t="s">
        <v>132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80</v>
      </c>
      <c r="BK151" s="231">
        <f>ROUND(I151*H151,2)</f>
        <v>0</v>
      </c>
      <c r="BL151" s="18" t="s">
        <v>138</v>
      </c>
      <c r="BM151" s="230" t="s">
        <v>620</v>
      </c>
    </row>
    <row r="152" s="2" customFormat="1">
      <c r="A152" s="39"/>
      <c r="B152" s="40"/>
      <c r="C152" s="41"/>
      <c r="D152" s="232" t="s">
        <v>145</v>
      </c>
      <c r="E152" s="41"/>
      <c r="F152" s="233" t="s">
        <v>621</v>
      </c>
      <c r="G152" s="41"/>
      <c r="H152" s="41"/>
      <c r="I152" s="137"/>
      <c r="J152" s="41"/>
      <c r="K152" s="41"/>
      <c r="L152" s="45"/>
      <c r="M152" s="234"/>
      <c r="N152" s="235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145</v>
      </c>
      <c r="AU152" s="18" t="s">
        <v>82</v>
      </c>
    </row>
    <row r="153" s="14" customFormat="1">
      <c r="A153" s="14"/>
      <c r="B153" s="246"/>
      <c r="C153" s="247"/>
      <c r="D153" s="232" t="s">
        <v>147</v>
      </c>
      <c r="E153" s="248" t="s">
        <v>19</v>
      </c>
      <c r="F153" s="249" t="s">
        <v>1652</v>
      </c>
      <c r="G153" s="247"/>
      <c r="H153" s="250">
        <v>315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6" t="s">
        <v>147</v>
      </c>
      <c r="AU153" s="256" t="s">
        <v>82</v>
      </c>
      <c r="AV153" s="14" t="s">
        <v>82</v>
      </c>
      <c r="AW153" s="14" t="s">
        <v>33</v>
      </c>
      <c r="AX153" s="14" t="s">
        <v>80</v>
      </c>
      <c r="AY153" s="256" t="s">
        <v>132</v>
      </c>
    </row>
    <row r="154" s="2" customFormat="1" ht="16.5" customHeight="1">
      <c r="A154" s="39"/>
      <c r="B154" s="40"/>
      <c r="C154" s="219" t="s">
        <v>275</v>
      </c>
      <c r="D154" s="219" t="s">
        <v>134</v>
      </c>
      <c r="E154" s="220" t="s">
        <v>623</v>
      </c>
      <c r="F154" s="221" t="s">
        <v>624</v>
      </c>
      <c r="G154" s="222" t="s">
        <v>201</v>
      </c>
      <c r="H154" s="223">
        <v>315</v>
      </c>
      <c r="I154" s="224"/>
      <c r="J154" s="225">
        <f>ROUND(I154*H154,2)</f>
        <v>0</v>
      </c>
      <c r="K154" s="221" t="s">
        <v>143</v>
      </c>
      <c r="L154" s="45"/>
      <c r="M154" s="226" t="s">
        <v>19</v>
      </c>
      <c r="N154" s="227" t="s">
        <v>43</v>
      </c>
      <c r="O154" s="85"/>
      <c r="P154" s="228">
        <f>O154*H154</f>
        <v>0</v>
      </c>
      <c r="Q154" s="228">
        <v>0.11600000000000001</v>
      </c>
      <c r="R154" s="228">
        <f>Q154*H154</f>
        <v>36.539999999999999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138</v>
      </c>
      <c r="AT154" s="230" t="s">
        <v>134</v>
      </c>
      <c r="AU154" s="230" t="s">
        <v>82</v>
      </c>
      <c r="AY154" s="18" t="s">
        <v>132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80</v>
      </c>
      <c r="BK154" s="231">
        <f>ROUND(I154*H154,2)</f>
        <v>0</v>
      </c>
      <c r="BL154" s="18" t="s">
        <v>138</v>
      </c>
      <c r="BM154" s="230" t="s">
        <v>625</v>
      </c>
    </row>
    <row r="155" s="2" customFormat="1">
      <c r="A155" s="39"/>
      <c r="B155" s="40"/>
      <c r="C155" s="41"/>
      <c r="D155" s="232" t="s">
        <v>145</v>
      </c>
      <c r="E155" s="41"/>
      <c r="F155" s="233" t="s">
        <v>626</v>
      </c>
      <c r="G155" s="41"/>
      <c r="H155" s="41"/>
      <c r="I155" s="137"/>
      <c r="J155" s="41"/>
      <c r="K155" s="41"/>
      <c r="L155" s="45"/>
      <c r="M155" s="234"/>
      <c r="N155" s="235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145</v>
      </c>
      <c r="AU155" s="18" t="s">
        <v>82</v>
      </c>
    </row>
    <row r="156" s="14" customFormat="1">
      <c r="A156" s="14"/>
      <c r="B156" s="246"/>
      <c r="C156" s="247"/>
      <c r="D156" s="232" t="s">
        <v>147</v>
      </c>
      <c r="E156" s="248" t="s">
        <v>19</v>
      </c>
      <c r="F156" s="249" t="s">
        <v>1652</v>
      </c>
      <c r="G156" s="247"/>
      <c r="H156" s="250">
        <v>315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6" t="s">
        <v>147</v>
      </c>
      <c r="AU156" s="256" t="s">
        <v>82</v>
      </c>
      <c r="AV156" s="14" t="s">
        <v>82</v>
      </c>
      <c r="AW156" s="14" t="s">
        <v>33</v>
      </c>
      <c r="AX156" s="14" t="s">
        <v>80</v>
      </c>
      <c r="AY156" s="256" t="s">
        <v>132</v>
      </c>
    </row>
    <row r="157" s="2" customFormat="1" ht="16.5" customHeight="1">
      <c r="A157" s="39"/>
      <c r="B157" s="40"/>
      <c r="C157" s="219" t="s">
        <v>280</v>
      </c>
      <c r="D157" s="219" t="s">
        <v>134</v>
      </c>
      <c r="E157" s="220" t="s">
        <v>628</v>
      </c>
      <c r="F157" s="221" t="s">
        <v>629</v>
      </c>
      <c r="G157" s="222" t="s">
        <v>201</v>
      </c>
      <c r="H157" s="223">
        <v>315</v>
      </c>
      <c r="I157" s="224"/>
      <c r="J157" s="225">
        <f>ROUND(I157*H157,2)</f>
        <v>0</v>
      </c>
      <c r="K157" s="221" t="s">
        <v>143</v>
      </c>
      <c r="L157" s="45"/>
      <c r="M157" s="226" t="s">
        <v>19</v>
      </c>
      <c r="N157" s="227" t="s">
        <v>43</v>
      </c>
      <c r="O157" s="85"/>
      <c r="P157" s="228">
        <f>O157*H157</f>
        <v>0</v>
      </c>
      <c r="Q157" s="228">
        <v>0.092799999999999994</v>
      </c>
      <c r="R157" s="228">
        <f>Q157*H157</f>
        <v>29.231999999999999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138</v>
      </c>
      <c r="AT157" s="230" t="s">
        <v>134</v>
      </c>
      <c r="AU157" s="230" t="s">
        <v>82</v>
      </c>
      <c r="AY157" s="18" t="s">
        <v>132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80</v>
      </c>
      <c r="BK157" s="231">
        <f>ROUND(I157*H157,2)</f>
        <v>0</v>
      </c>
      <c r="BL157" s="18" t="s">
        <v>138</v>
      </c>
      <c r="BM157" s="230" t="s">
        <v>630</v>
      </c>
    </row>
    <row r="158" s="2" customFormat="1">
      <c r="A158" s="39"/>
      <c r="B158" s="40"/>
      <c r="C158" s="41"/>
      <c r="D158" s="232" t="s">
        <v>145</v>
      </c>
      <c r="E158" s="41"/>
      <c r="F158" s="233" t="s">
        <v>631</v>
      </c>
      <c r="G158" s="41"/>
      <c r="H158" s="41"/>
      <c r="I158" s="137"/>
      <c r="J158" s="41"/>
      <c r="K158" s="41"/>
      <c r="L158" s="45"/>
      <c r="M158" s="234"/>
      <c r="N158" s="235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145</v>
      </c>
      <c r="AU158" s="18" t="s">
        <v>82</v>
      </c>
    </row>
    <row r="159" s="14" customFormat="1">
      <c r="A159" s="14"/>
      <c r="B159" s="246"/>
      <c r="C159" s="247"/>
      <c r="D159" s="232" t="s">
        <v>147</v>
      </c>
      <c r="E159" s="248" t="s">
        <v>19</v>
      </c>
      <c r="F159" s="249" t="s">
        <v>1652</v>
      </c>
      <c r="G159" s="247"/>
      <c r="H159" s="250">
        <v>315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6" t="s">
        <v>147</v>
      </c>
      <c r="AU159" s="256" t="s">
        <v>82</v>
      </c>
      <c r="AV159" s="14" t="s">
        <v>82</v>
      </c>
      <c r="AW159" s="14" t="s">
        <v>33</v>
      </c>
      <c r="AX159" s="14" t="s">
        <v>80</v>
      </c>
      <c r="AY159" s="256" t="s">
        <v>132</v>
      </c>
    </row>
    <row r="160" s="2" customFormat="1" ht="16.5" customHeight="1">
      <c r="A160" s="39"/>
      <c r="B160" s="40"/>
      <c r="C160" s="219" t="s">
        <v>285</v>
      </c>
      <c r="D160" s="219" t="s">
        <v>134</v>
      </c>
      <c r="E160" s="220" t="s">
        <v>1587</v>
      </c>
      <c r="F160" s="221" t="s">
        <v>1588</v>
      </c>
      <c r="G160" s="222" t="s">
        <v>201</v>
      </c>
      <c r="H160" s="223">
        <v>315</v>
      </c>
      <c r="I160" s="224"/>
      <c r="J160" s="225">
        <f>ROUND(I160*H160,2)</f>
        <v>0</v>
      </c>
      <c r="K160" s="221" t="s">
        <v>19</v>
      </c>
      <c r="L160" s="45"/>
      <c r="M160" s="226" t="s">
        <v>19</v>
      </c>
      <c r="N160" s="227" t="s">
        <v>43</v>
      </c>
      <c r="O160" s="85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138</v>
      </c>
      <c r="AT160" s="230" t="s">
        <v>134</v>
      </c>
      <c r="AU160" s="230" t="s">
        <v>82</v>
      </c>
      <c r="AY160" s="18" t="s">
        <v>132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80</v>
      </c>
      <c r="BK160" s="231">
        <f>ROUND(I160*H160,2)</f>
        <v>0</v>
      </c>
      <c r="BL160" s="18" t="s">
        <v>138</v>
      </c>
      <c r="BM160" s="230" t="s">
        <v>635</v>
      </c>
    </row>
    <row r="161" s="2" customFormat="1">
      <c r="A161" s="39"/>
      <c r="B161" s="40"/>
      <c r="C161" s="41"/>
      <c r="D161" s="232" t="s">
        <v>145</v>
      </c>
      <c r="E161" s="41"/>
      <c r="F161" s="233" t="s">
        <v>1588</v>
      </c>
      <c r="G161" s="41"/>
      <c r="H161" s="41"/>
      <c r="I161" s="137"/>
      <c r="J161" s="41"/>
      <c r="K161" s="41"/>
      <c r="L161" s="45"/>
      <c r="M161" s="234"/>
      <c r="N161" s="235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145</v>
      </c>
      <c r="AU161" s="18" t="s">
        <v>82</v>
      </c>
    </row>
    <row r="162" s="14" customFormat="1">
      <c r="A162" s="14"/>
      <c r="B162" s="246"/>
      <c r="C162" s="247"/>
      <c r="D162" s="232" t="s">
        <v>147</v>
      </c>
      <c r="E162" s="248" t="s">
        <v>19</v>
      </c>
      <c r="F162" s="249" t="s">
        <v>1652</v>
      </c>
      <c r="G162" s="247"/>
      <c r="H162" s="250">
        <v>315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6" t="s">
        <v>147</v>
      </c>
      <c r="AU162" s="256" t="s">
        <v>82</v>
      </c>
      <c r="AV162" s="14" t="s">
        <v>82</v>
      </c>
      <c r="AW162" s="14" t="s">
        <v>33</v>
      </c>
      <c r="AX162" s="14" t="s">
        <v>80</v>
      </c>
      <c r="AY162" s="256" t="s">
        <v>132</v>
      </c>
    </row>
    <row r="163" s="2" customFormat="1" ht="16.5" customHeight="1">
      <c r="A163" s="39"/>
      <c r="B163" s="40"/>
      <c r="C163" s="219" t="s">
        <v>289</v>
      </c>
      <c r="D163" s="219" t="s">
        <v>134</v>
      </c>
      <c r="E163" s="220" t="s">
        <v>733</v>
      </c>
      <c r="F163" s="221" t="s">
        <v>734</v>
      </c>
      <c r="G163" s="222" t="s">
        <v>194</v>
      </c>
      <c r="H163" s="223">
        <v>65.772000000000006</v>
      </c>
      <c r="I163" s="224"/>
      <c r="J163" s="225">
        <f>ROUND(I163*H163,2)</f>
        <v>0</v>
      </c>
      <c r="K163" s="221" t="s">
        <v>143</v>
      </c>
      <c r="L163" s="45"/>
      <c r="M163" s="226" t="s">
        <v>19</v>
      </c>
      <c r="N163" s="227" t="s">
        <v>43</v>
      </c>
      <c r="O163" s="85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138</v>
      </c>
      <c r="AT163" s="230" t="s">
        <v>134</v>
      </c>
      <c r="AU163" s="230" t="s">
        <v>82</v>
      </c>
      <c r="AY163" s="18" t="s">
        <v>132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80</v>
      </c>
      <c r="BK163" s="231">
        <f>ROUND(I163*H163,2)</f>
        <v>0</v>
      </c>
      <c r="BL163" s="18" t="s">
        <v>138</v>
      </c>
      <c r="BM163" s="230" t="s">
        <v>1653</v>
      </c>
    </row>
    <row r="164" s="2" customFormat="1">
      <c r="A164" s="39"/>
      <c r="B164" s="40"/>
      <c r="C164" s="41"/>
      <c r="D164" s="232" t="s">
        <v>145</v>
      </c>
      <c r="E164" s="41"/>
      <c r="F164" s="233" t="s">
        <v>736</v>
      </c>
      <c r="G164" s="41"/>
      <c r="H164" s="41"/>
      <c r="I164" s="137"/>
      <c r="J164" s="41"/>
      <c r="K164" s="41"/>
      <c r="L164" s="45"/>
      <c r="M164" s="234"/>
      <c r="N164" s="235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145</v>
      </c>
      <c r="AU164" s="18" t="s">
        <v>82</v>
      </c>
    </row>
    <row r="165" s="12" customFormat="1" ht="22.8" customHeight="1">
      <c r="A165" s="12"/>
      <c r="B165" s="203"/>
      <c r="C165" s="204"/>
      <c r="D165" s="205" t="s">
        <v>71</v>
      </c>
      <c r="E165" s="217" t="s">
        <v>134</v>
      </c>
      <c r="F165" s="217" t="s">
        <v>737</v>
      </c>
      <c r="G165" s="204"/>
      <c r="H165" s="204"/>
      <c r="I165" s="207"/>
      <c r="J165" s="218">
        <f>BK165</f>
        <v>0</v>
      </c>
      <c r="K165" s="204"/>
      <c r="L165" s="209"/>
      <c r="M165" s="210"/>
      <c r="N165" s="211"/>
      <c r="O165" s="211"/>
      <c r="P165" s="212">
        <f>SUM(P166:P171)</f>
        <v>0</v>
      </c>
      <c r="Q165" s="211"/>
      <c r="R165" s="212">
        <f>SUM(R166:R171)</f>
        <v>10.44495</v>
      </c>
      <c r="S165" s="211"/>
      <c r="T165" s="213">
        <f>SUM(T166:T171)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4" t="s">
        <v>80</v>
      </c>
      <c r="AT165" s="215" t="s">
        <v>71</v>
      </c>
      <c r="AU165" s="215" t="s">
        <v>80</v>
      </c>
      <c r="AY165" s="214" t="s">
        <v>132</v>
      </c>
      <c r="BK165" s="216">
        <f>SUM(BK166:BK171)</f>
        <v>0</v>
      </c>
    </row>
    <row r="166" s="2" customFormat="1" ht="16.5" customHeight="1">
      <c r="A166" s="39"/>
      <c r="B166" s="40"/>
      <c r="C166" s="219" t="s">
        <v>294</v>
      </c>
      <c r="D166" s="219" t="s">
        <v>134</v>
      </c>
      <c r="E166" s="220" t="s">
        <v>759</v>
      </c>
      <c r="F166" s="221" t="s">
        <v>760</v>
      </c>
      <c r="G166" s="222" t="s">
        <v>352</v>
      </c>
      <c r="H166" s="223">
        <v>81</v>
      </c>
      <c r="I166" s="224"/>
      <c r="J166" s="225">
        <f>ROUND(I166*H166,2)</f>
        <v>0</v>
      </c>
      <c r="K166" s="221" t="s">
        <v>143</v>
      </c>
      <c r="L166" s="45"/>
      <c r="M166" s="226" t="s">
        <v>19</v>
      </c>
      <c r="N166" s="227" t="s">
        <v>43</v>
      </c>
      <c r="O166" s="85"/>
      <c r="P166" s="228">
        <f>O166*H166</f>
        <v>0</v>
      </c>
      <c r="Q166" s="228">
        <v>0.10095</v>
      </c>
      <c r="R166" s="228">
        <f>Q166*H166</f>
        <v>8.1769499999999997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138</v>
      </c>
      <c r="AT166" s="230" t="s">
        <v>134</v>
      </c>
      <c r="AU166" s="230" t="s">
        <v>82</v>
      </c>
      <c r="AY166" s="18" t="s">
        <v>132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80</v>
      </c>
      <c r="BK166" s="231">
        <f>ROUND(I166*H166,2)</f>
        <v>0</v>
      </c>
      <c r="BL166" s="18" t="s">
        <v>138</v>
      </c>
      <c r="BM166" s="230" t="s">
        <v>761</v>
      </c>
    </row>
    <row r="167" s="2" customFormat="1">
      <c r="A167" s="39"/>
      <c r="B167" s="40"/>
      <c r="C167" s="41"/>
      <c r="D167" s="232" t="s">
        <v>145</v>
      </c>
      <c r="E167" s="41"/>
      <c r="F167" s="233" t="s">
        <v>762</v>
      </c>
      <c r="G167" s="41"/>
      <c r="H167" s="41"/>
      <c r="I167" s="137"/>
      <c r="J167" s="41"/>
      <c r="K167" s="41"/>
      <c r="L167" s="45"/>
      <c r="M167" s="234"/>
      <c r="N167" s="235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145</v>
      </c>
      <c r="AU167" s="18" t="s">
        <v>82</v>
      </c>
    </row>
    <row r="168" s="2" customFormat="1" ht="16.5" customHeight="1">
      <c r="A168" s="39"/>
      <c r="B168" s="40"/>
      <c r="C168" s="268" t="s">
        <v>298</v>
      </c>
      <c r="D168" s="268" t="s">
        <v>207</v>
      </c>
      <c r="E168" s="269" t="s">
        <v>765</v>
      </c>
      <c r="F168" s="270" t="s">
        <v>766</v>
      </c>
      <c r="G168" s="271" t="s">
        <v>352</v>
      </c>
      <c r="H168" s="272">
        <v>81</v>
      </c>
      <c r="I168" s="273"/>
      <c r="J168" s="274">
        <f>ROUND(I168*H168,2)</f>
        <v>0</v>
      </c>
      <c r="K168" s="270" t="s">
        <v>143</v>
      </c>
      <c r="L168" s="275"/>
      <c r="M168" s="276" t="s">
        <v>19</v>
      </c>
      <c r="N168" s="277" t="s">
        <v>43</v>
      </c>
      <c r="O168" s="85"/>
      <c r="P168" s="228">
        <f>O168*H168</f>
        <v>0</v>
      </c>
      <c r="Q168" s="228">
        <v>0.028000000000000001</v>
      </c>
      <c r="R168" s="228">
        <f>Q168*H168</f>
        <v>2.2680000000000002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180</v>
      </c>
      <c r="AT168" s="230" t="s">
        <v>207</v>
      </c>
      <c r="AU168" s="230" t="s">
        <v>82</v>
      </c>
      <c r="AY168" s="18" t="s">
        <v>132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80</v>
      </c>
      <c r="BK168" s="231">
        <f>ROUND(I168*H168,2)</f>
        <v>0</v>
      </c>
      <c r="BL168" s="18" t="s">
        <v>138</v>
      </c>
      <c r="BM168" s="230" t="s">
        <v>767</v>
      </c>
    </row>
    <row r="169" s="2" customFormat="1">
      <c r="A169" s="39"/>
      <c r="B169" s="40"/>
      <c r="C169" s="41"/>
      <c r="D169" s="232" t="s">
        <v>145</v>
      </c>
      <c r="E169" s="41"/>
      <c r="F169" s="233" t="s">
        <v>766</v>
      </c>
      <c r="G169" s="41"/>
      <c r="H169" s="41"/>
      <c r="I169" s="137"/>
      <c r="J169" s="41"/>
      <c r="K169" s="41"/>
      <c r="L169" s="45"/>
      <c r="M169" s="234"/>
      <c r="N169" s="235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145</v>
      </c>
      <c r="AU169" s="18" t="s">
        <v>82</v>
      </c>
    </row>
    <row r="170" s="2" customFormat="1" ht="16.5" customHeight="1">
      <c r="A170" s="39"/>
      <c r="B170" s="40"/>
      <c r="C170" s="219" t="s">
        <v>303</v>
      </c>
      <c r="D170" s="219" t="s">
        <v>134</v>
      </c>
      <c r="E170" s="220" t="s">
        <v>778</v>
      </c>
      <c r="F170" s="221" t="s">
        <v>779</v>
      </c>
      <c r="G170" s="222" t="s">
        <v>194</v>
      </c>
      <c r="H170" s="223">
        <v>10.445</v>
      </c>
      <c r="I170" s="224"/>
      <c r="J170" s="225">
        <f>ROUND(I170*H170,2)</f>
        <v>0</v>
      </c>
      <c r="K170" s="221" t="s">
        <v>143</v>
      </c>
      <c r="L170" s="45"/>
      <c r="M170" s="226" t="s">
        <v>19</v>
      </c>
      <c r="N170" s="227" t="s">
        <v>43</v>
      </c>
      <c r="O170" s="85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138</v>
      </c>
      <c r="AT170" s="230" t="s">
        <v>134</v>
      </c>
      <c r="AU170" s="230" t="s">
        <v>82</v>
      </c>
      <c r="AY170" s="18" t="s">
        <v>132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80</v>
      </c>
      <c r="BK170" s="231">
        <f>ROUND(I170*H170,2)</f>
        <v>0</v>
      </c>
      <c r="BL170" s="18" t="s">
        <v>138</v>
      </c>
      <c r="BM170" s="230" t="s">
        <v>780</v>
      </c>
    </row>
    <row r="171" s="2" customFormat="1">
      <c r="A171" s="39"/>
      <c r="B171" s="40"/>
      <c r="C171" s="41"/>
      <c r="D171" s="232" t="s">
        <v>145</v>
      </c>
      <c r="E171" s="41"/>
      <c r="F171" s="233" t="s">
        <v>781</v>
      </c>
      <c r="G171" s="41"/>
      <c r="H171" s="41"/>
      <c r="I171" s="137"/>
      <c r="J171" s="41"/>
      <c r="K171" s="41"/>
      <c r="L171" s="45"/>
      <c r="M171" s="234"/>
      <c r="N171" s="235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145</v>
      </c>
      <c r="AU171" s="18" t="s">
        <v>82</v>
      </c>
    </row>
    <row r="172" s="12" customFormat="1" ht="22.8" customHeight="1">
      <c r="A172" s="12"/>
      <c r="B172" s="203"/>
      <c r="C172" s="204"/>
      <c r="D172" s="205" t="s">
        <v>71</v>
      </c>
      <c r="E172" s="217" t="s">
        <v>782</v>
      </c>
      <c r="F172" s="217" t="s">
        <v>783</v>
      </c>
      <c r="G172" s="204"/>
      <c r="H172" s="204"/>
      <c r="I172" s="207"/>
      <c r="J172" s="218">
        <f>BK172</f>
        <v>0</v>
      </c>
      <c r="K172" s="204"/>
      <c r="L172" s="209"/>
      <c r="M172" s="210"/>
      <c r="N172" s="211"/>
      <c r="O172" s="211"/>
      <c r="P172" s="212">
        <f>SUM(P173:P205)</f>
        <v>0</v>
      </c>
      <c r="Q172" s="211"/>
      <c r="R172" s="212">
        <f>SUM(R173:R205)</f>
        <v>22.100800400000004</v>
      </c>
      <c r="S172" s="211"/>
      <c r="T172" s="213">
        <f>SUM(T173:T205)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4" t="s">
        <v>80</v>
      </c>
      <c r="AT172" s="215" t="s">
        <v>71</v>
      </c>
      <c r="AU172" s="215" t="s">
        <v>80</v>
      </c>
      <c r="AY172" s="214" t="s">
        <v>132</v>
      </c>
      <c r="BK172" s="216">
        <f>SUM(BK173:BK205)</f>
        <v>0</v>
      </c>
    </row>
    <row r="173" s="2" customFormat="1" ht="16.5" customHeight="1">
      <c r="A173" s="39"/>
      <c r="B173" s="40"/>
      <c r="C173" s="219" t="s">
        <v>308</v>
      </c>
      <c r="D173" s="219" t="s">
        <v>134</v>
      </c>
      <c r="E173" s="220" t="s">
        <v>785</v>
      </c>
      <c r="F173" s="221" t="s">
        <v>786</v>
      </c>
      <c r="G173" s="222" t="s">
        <v>142</v>
      </c>
      <c r="H173" s="223">
        <v>7.7999999999999998</v>
      </c>
      <c r="I173" s="224"/>
      <c r="J173" s="225">
        <f>ROUND(I173*H173,2)</f>
        <v>0</v>
      </c>
      <c r="K173" s="221" t="s">
        <v>143</v>
      </c>
      <c r="L173" s="45"/>
      <c r="M173" s="226" t="s">
        <v>19</v>
      </c>
      <c r="N173" s="227" t="s">
        <v>43</v>
      </c>
      <c r="O173" s="85"/>
      <c r="P173" s="228">
        <f>O173*H173</f>
        <v>0</v>
      </c>
      <c r="Q173" s="228">
        <v>2.45329</v>
      </c>
      <c r="R173" s="228">
        <f>Q173*H173</f>
        <v>19.135662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138</v>
      </c>
      <c r="AT173" s="230" t="s">
        <v>134</v>
      </c>
      <c r="AU173" s="230" t="s">
        <v>82</v>
      </c>
      <c r="AY173" s="18" t="s">
        <v>132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80</v>
      </c>
      <c r="BK173" s="231">
        <f>ROUND(I173*H173,2)</f>
        <v>0</v>
      </c>
      <c r="BL173" s="18" t="s">
        <v>138</v>
      </c>
      <c r="BM173" s="230" t="s">
        <v>787</v>
      </c>
    </row>
    <row r="174" s="2" customFormat="1">
      <c r="A174" s="39"/>
      <c r="B174" s="40"/>
      <c r="C174" s="41"/>
      <c r="D174" s="232" t="s">
        <v>145</v>
      </c>
      <c r="E174" s="41"/>
      <c r="F174" s="233" t="s">
        <v>788</v>
      </c>
      <c r="G174" s="41"/>
      <c r="H174" s="41"/>
      <c r="I174" s="137"/>
      <c r="J174" s="41"/>
      <c r="K174" s="41"/>
      <c r="L174" s="45"/>
      <c r="M174" s="234"/>
      <c r="N174" s="235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145</v>
      </c>
      <c r="AU174" s="18" t="s">
        <v>82</v>
      </c>
    </row>
    <row r="175" s="14" customFormat="1">
      <c r="A175" s="14"/>
      <c r="B175" s="246"/>
      <c r="C175" s="247"/>
      <c r="D175" s="232" t="s">
        <v>147</v>
      </c>
      <c r="E175" s="248" t="s">
        <v>19</v>
      </c>
      <c r="F175" s="249" t="s">
        <v>1654</v>
      </c>
      <c r="G175" s="247"/>
      <c r="H175" s="250">
        <v>6.8399999999999999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6" t="s">
        <v>147</v>
      </c>
      <c r="AU175" s="256" t="s">
        <v>82</v>
      </c>
      <c r="AV175" s="14" t="s">
        <v>82</v>
      </c>
      <c r="AW175" s="14" t="s">
        <v>33</v>
      </c>
      <c r="AX175" s="14" t="s">
        <v>72</v>
      </c>
      <c r="AY175" s="256" t="s">
        <v>132</v>
      </c>
    </row>
    <row r="176" s="14" customFormat="1">
      <c r="A176" s="14"/>
      <c r="B176" s="246"/>
      <c r="C176" s="247"/>
      <c r="D176" s="232" t="s">
        <v>147</v>
      </c>
      <c r="E176" s="248" t="s">
        <v>19</v>
      </c>
      <c r="F176" s="249" t="s">
        <v>1655</v>
      </c>
      <c r="G176" s="247"/>
      <c r="H176" s="250">
        <v>0.95999999999999996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6" t="s">
        <v>147</v>
      </c>
      <c r="AU176" s="256" t="s">
        <v>82</v>
      </c>
      <c r="AV176" s="14" t="s">
        <v>82</v>
      </c>
      <c r="AW176" s="14" t="s">
        <v>33</v>
      </c>
      <c r="AX176" s="14" t="s">
        <v>72</v>
      </c>
      <c r="AY176" s="256" t="s">
        <v>132</v>
      </c>
    </row>
    <row r="177" s="15" customFormat="1">
      <c r="A177" s="15"/>
      <c r="B177" s="257"/>
      <c r="C177" s="258"/>
      <c r="D177" s="232" t="s">
        <v>147</v>
      </c>
      <c r="E177" s="259" t="s">
        <v>19</v>
      </c>
      <c r="F177" s="260" t="s">
        <v>163</v>
      </c>
      <c r="G177" s="258"/>
      <c r="H177" s="261">
        <v>7.7999999999999998</v>
      </c>
      <c r="I177" s="262"/>
      <c r="J177" s="258"/>
      <c r="K177" s="258"/>
      <c r="L177" s="263"/>
      <c r="M177" s="264"/>
      <c r="N177" s="265"/>
      <c r="O177" s="265"/>
      <c r="P177" s="265"/>
      <c r="Q177" s="265"/>
      <c r="R177" s="265"/>
      <c r="S177" s="265"/>
      <c r="T177" s="266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7" t="s">
        <v>147</v>
      </c>
      <c r="AU177" s="267" t="s">
        <v>82</v>
      </c>
      <c r="AV177" s="15" t="s">
        <v>138</v>
      </c>
      <c r="AW177" s="15" t="s">
        <v>33</v>
      </c>
      <c r="AX177" s="15" t="s">
        <v>80</v>
      </c>
      <c r="AY177" s="267" t="s">
        <v>132</v>
      </c>
    </row>
    <row r="178" s="2" customFormat="1" ht="16.5" customHeight="1">
      <c r="A178" s="39"/>
      <c r="B178" s="40"/>
      <c r="C178" s="219" t="s">
        <v>312</v>
      </c>
      <c r="D178" s="219" t="s">
        <v>134</v>
      </c>
      <c r="E178" s="220" t="s">
        <v>791</v>
      </c>
      <c r="F178" s="221" t="s">
        <v>792</v>
      </c>
      <c r="G178" s="222" t="s">
        <v>201</v>
      </c>
      <c r="H178" s="223">
        <v>16.559999999999999</v>
      </c>
      <c r="I178" s="224"/>
      <c r="J178" s="225">
        <f>ROUND(I178*H178,2)</f>
        <v>0</v>
      </c>
      <c r="K178" s="221" t="s">
        <v>143</v>
      </c>
      <c r="L178" s="45"/>
      <c r="M178" s="226" t="s">
        <v>19</v>
      </c>
      <c r="N178" s="227" t="s">
        <v>43</v>
      </c>
      <c r="O178" s="85"/>
      <c r="P178" s="228">
        <f>O178*H178</f>
        <v>0</v>
      </c>
      <c r="Q178" s="228">
        <v>0.00264</v>
      </c>
      <c r="R178" s="228">
        <f>Q178*H178</f>
        <v>0.043718399999999998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138</v>
      </c>
      <c r="AT178" s="230" t="s">
        <v>134</v>
      </c>
      <c r="AU178" s="230" t="s">
        <v>82</v>
      </c>
      <c r="AY178" s="18" t="s">
        <v>132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80</v>
      </c>
      <c r="BK178" s="231">
        <f>ROUND(I178*H178,2)</f>
        <v>0</v>
      </c>
      <c r="BL178" s="18" t="s">
        <v>138</v>
      </c>
      <c r="BM178" s="230" t="s">
        <v>793</v>
      </c>
    </row>
    <row r="179" s="2" customFormat="1">
      <c r="A179" s="39"/>
      <c r="B179" s="40"/>
      <c r="C179" s="41"/>
      <c r="D179" s="232" t="s">
        <v>145</v>
      </c>
      <c r="E179" s="41"/>
      <c r="F179" s="233" t="s">
        <v>794</v>
      </c>
      <c r="G179" s="41"/>
      <c r="H179" s="41"/>
      <c r="I179" s="137"/>
      <c r="J179" s="41"/>
      <c r="K179" s="41"/>
      <c r="L179" s="45"/>
      <c r="M179" s="234"/>
      <c r="N179" s="235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145</v>
      </c>
      <c r="AU179" s="18" t="s">
        <v>82</v>
      </c>
    </row>
    <row r="180" s="14" customFormat="1">
      <c r="A180" s="14"/>
      <c r="B180" s="246"/>
      <c r="C180" s="247"/>
      <c r="D180" s="232" t="s">
        <v>147</v>
      </c>
      <c r="E180" s="248" t="s">
        <v>19</v>
      </c>
      <c r="F180" s="249" t="s">
        <v>1656</v>
      </c>
      <c r="G180" s="247"/>
      <c r="H180" s="250">
        <v>13.68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6" t="s">
        <v>147</v>
      </c>
      <c r="AU180" s="256" t="s">
        <v>82</v>
      </c>
      <c r="AV180" s="14" t="s">
        <v>82</v>
      </c>
      <c r="AW180" s="14" t="s">
        <v>33</v>
      </c>
      <c r="AX180" s="14" t="s">
        <v>72</v>
      </c>
      <c r="AY180" s="256" t="s">
        <v>132</v>
      </c>
    </row>
    <row r="181" s="14" customFormat="1">
      <c r="A181" s="14"/>
      <c r="B181" s="246"/>
      <c r="C181" s="247"/>
      <c r="D181" s="232" t="s">
        <v>147</v>
      </c>
      <c r="E181" s="248" t="s">
        <v>19</v>
      </c>
      <c r="F181" s="249" t="s">
        <v>1657</v>
      </c>
      <c r="G181" s="247"/>
      <c r="H181" s="250">
        <v>2.8799999999999999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6" t="s">
        <v>147</v>
      </c>
      <c r="AU181" s="256" t="s">
        <v>82</v>
      </c>
      <c r="AV181" s="14" t="s">
        <v>82</v>
      </c>
      <c r="AW181" s="14" t="s">
        <v>33</v>
      </c>
      <c r="AX181" s="14" t="s">
        <v>72</v>
      </c>
      <c r="AY181" s="256" t="s">
        <v>132</v>
      </c>
    </row>
    <row r="182" s="15" customFormat="1">
      <c r="A182" s="15"/>
      <c r="B182" s="257"/>
      <c r="C182" s="258"/>
      <c r="D182" s="232" t="s">
        <v>147</v>
      </c>
      <c r="E182" s="259" t="s">
        <v>19</v>
      </c>
      <c r="F182" s="260" t="s">
        <v>163</v>
      </c>
      <c r="G182" s="258"/>
      <c r="H182" s="261">
        <v>16.559999999999999</v>
      </c>
      <c r="I182" s="262"/>
      <c r="J182" s="258"/>
      <c r="K182" s="258"/>
      <c r="L182" s="263"/>
      <c r="M182" s="264"/>
      <c r="N182" s="265"/>
      <c r="O182" s="265"/>
      <c r="P182" s="265"/>
      <c r="Q182" s="265"/>
      <c r="R182" s="265"/>
      <c r="S182" s="265"/>
      <c r="T182" s="266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7" t="s">
        <v>147</v>
      </c>
      <c r="AU182" s="267" t="s">
        <v>82</v>
      </c>
      <c r="AV182" s="15" t="s">
        <v>138</v>
      </c>
      <c r="AW182" s="15" t="s">
        <v>33</v>
      </c>
      <c r="AX182" s="15" t="s">
        <v>80</v>
      </c>
      <c r="AY182" s="267" t="s">
        <v>132</v>
      </c>
    </row>
    <row r="183" s="2" customFormat="1" ht="16.5" customHeight="1">
      <c r="A183" s="39"/>
      <c r="B183" s="40"/>
      <c r="C183" s="219" t="s">
        <v>316</v>
      </c>
      <c r="D183" s="219" t="s">
        <v>134</v>
      </c>
      <c r="E183" s="220" t="s">
        <v>797</v>
      </c>
      <c r="F183" s="221" t="s">
        <v>798</v>
      </c>
      <c r="G183" s="222" t="s">
        <v>201</v>
      </c>
      <c r="H183" s="223">
        <v>16.559999999999999</v>
      </c>
      <c r="I183" s="224"/>
      <c r="J183" s="225">
        <f>ROUND(I183*H183,2)</f>
        <v>0</v>
      </c>
      <c r="K183" s="221" t="s">
        <v>143</v>
      </c>
      <c r="L183" s="45"/>
      <c r="M183" s="226" t="s">
        <v>19</v>
      </c>
      <c r="N183" s="227" t="s">
        <v>43</v>
      </c>
      <c r="O183" s="85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138</v>
      </c>
      <c r="AT183" s="230" t="s">
        <v>134</v>
      </c>
      <c r="AU183" s="230" t="s">
        <v>82</v>
      </c>
      <c r="AY183" s="18" t="s">
        <v>132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80</v>
      </c>
      <c r="BK183" s="231">
        <f>ROUND(I183*H183,2)</f>
        <v>0</v>
      </c>
      <c r="BL183" s="18" t="s">
        <v>138</v>
      </c>
      <c r="BM183" s="230" t="s">
        <v>799</v>
      </c>
    </row>
    <row r="184" s="2" customFormat="1">
      <c r="A184" s="39"/>
      <c r="B184" s="40"/>
      <c r="C184" s="41"/>
      <c r="D184" s="232" t="s">
        <v>145</v>
      </c>
      <c r="E184" s="41"/>
      <c r="F184" s="233" t="s">
        <v>800</v>
      </c>
      <c r="G184" s="41"/>
      <c r="H184" s="41"/>
      <c r="I184" s="137"/>
      <c r="J184" s="41"/>
      <c r="K184" s="41"/>
      <c r="L184" s="45"/>
      <c r="M184" s="234"/>
      <c r="N184" s="235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145</v>
      </c>
      <c r="AU184" s="18" t="s">
        <v>82</v>
      </c>
    </row>
    <row r="185" s="2" customFormat="1" ht="16.5" customHeight="1">
      <c r="A185" s="39"/>
      <c r="B185" s="40"/>
      <c r="C185" s="219" t="s">
        <v>323</v>
      </c>
      <c r="D185" s="219" t="s">
        <v>134</v>
      </c>
      <c r="E185" s="220" t="s">
        <v>1658</v>
      </c>
      <c r="F185" s="221" t="s">
        <v>1659</v>
      </c>
      <c r="G185" s="222" t="s">
        <v>319</v>
      </c>
      <c r="H185" s="223">
        <v>6</v>
      </c>
      <c r="I185" s="224"/>
      <c r="J185" s="225">
        <f>ROUND(I185*H185,2)</f>
        <v>0</v>
      </c>
      <c r="K185" s="221" t="s">
        <v>143</v>
      </c>
      <c r="L185" s="45"/>
      <c r="M185" s="226" t="s">
        <v>19</v>
      </c>
      <c r="N185" s="227" t="s">
        <v>43</v>
      </c>
      <c r="O185" s="85"/>
      <c r="P185" s="228">
        <f>O185*H185</f>
        <v>0</v>
      </c>
      <c r="Q185" s="228">
        <v>0.17488999999999999</v>
      </c>
      <c r="R185" s="228">
        <f>Q185*H185</f>
        <v>1.0493399999999999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138</v>
      </c>
      <c r="AT185" s="230" t="s">
        <v>134</v>
      </c>
      <c r="AU185" s="230" t="s">
        <v>82</v>
      </c>
      <c r="AY185" s="18" t="s">
        <v>132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80</v>
      </c>
      <c r="BK185" s="231">
        <f>ROUND(I185*H185,2)</f>
        <v>0</v>
      </c>
      <c r="BL185" s="18" t="s">
        <v>138</v>
      </c>
      <c r="BM185" s="230" t="s">
        <v>1660</v>
      </c>
    </row>
    <row r="186" s="2" customFormat="1">
      <c r="A186" s="39"/>
      <c r="B186" s="40"/>
      <c r="C186" s="41"/>
      <c r="D186" s="232" t="s">
        <v>145</v>
      </c>
      <c r="E186" s="41"/>
      <c r="F186" s="233" t="s">
        <v>1661</v>
      </c>
      <c r="G186" s="41"/>
      <c r="H186" s="41"/>
      <c r="I186" s="137"/>
      <c r="J186" s="41"/>
      <c r="K186" s="41"/>
      <c r="L186" s="45"/>
      <c r="M186" s="234"/>
      <c r="N186" s="235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145</v>
      </c>
      <c r="AU186" s="18" t="s">
        <v>82</v>
      </c>
    </row>
    <row r="187" s="2" customFormat="1" ht="16.5" customHeight="1">
      <c r="A187" s="39"/>
      <c r="B187" s="40"/>
      <c r="C187" s="268" t="s">
        <v>328</v>
      </c>
      <c r="D187" s="268" t="s">
        <v>207</v>
      </c>
      <c r="E187" s="269" t="s">
        <v>1662</v>
      </c>
      <c r="F187" s="270" t="s">
        <v>1663</v>
      </c>
      <c r="G187" s="271" t="s">
        <v>319</v>
      </c>
      <c r="H187" s="272">
        <v>4</v>
      </c>
      <c r="I187" s="273"/>
      <c r="J187" s="274">
        <f>ROUND(I187*H187,2)</f>
        <v>0</v>
      </c>
      <c r="K187" s="270" t="s">
        <v>19</v>
      </c>
      <c r="L187" s="275"/>
      <c r="M187" s="276" t="s">
        <v>19</v>
      </c>
      <c r="N187" s="277" t="s">
        <v>43</v>
      </c>
      <c r="O187" s="85"/>
      <c r="P187" s="228">
        <f>O187*H187</f>
        <v>0</v>
      </c>
      <c r="Q187" s="228">
        <v>0.0053</v>
      </c>
      <c r="R187" s="228">
        <f>Q187*H187</f>
        <v>0.0212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180</v>
      </c>
      <c r="AT187" s="230" t="s">
        <v>207</v>
      </c>
      <c r="AU187" s="230" t="s">
        <v>82</v>
      </c>
      <c r="AY187" s="18" t="s">
        <v>132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80</v>
      </c>
      <c r="BK187" s="231">
        <f>ROUND(I187*H187,2)</f>
        <v>0</v>
      </c>
      <c r="BL187" s="18" t="s">
        <v>138</v>
      </c>
      <c r="BM187" s="230" t="s">
        <v>1664</v>
      </c>
    </row>
    <row r="188" s="2" customFormat="1">
      <c r="A188" s="39"/>
      <c r="B188" s="40"/>
      <c r="C188" s="41"/>
      <c r="D188" s="232" t="s">
        <v>145</v>
      </c>
      <c r="E188" s="41"/>
      <c r="F188" s="233" t="s">
        <v>1663</v>
      </c>
      <c r="G188" s="41"/>
      <c r="H188" s="41"/>
      <c r="I188" s="137"/>
      <c r="J188" s="41"/>
      <c r="K188" s="41"/>
      <c r="L188" s="45"/>
      <c r="M188" s="234"/>
      <c r="N188" s="235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145</v>
      </c>
      <c r="AU188" s="18" t="s">
        <v>82</v>
      </c>
    </row>
    <row r="189" s="2" customFormat="1" ht="16.5" customHeight="1">
      <c r="A189" s="39"/>
      <c r="B189" s="40"/>
      <c r="C189" s="268" t="s">
        <v>335</v>
      </c>
      <c r="D189" s="268" t="s">
        <v>207</v>
      </c>
      <c r="E189" s="269" t="s">
        <v>1665</v>
      </c>
      <c r="F189" s="270" t="s">
        <v>1666</v>
      </c>
      <c r="G189" s="271" t="s">
        <v>319</v>
      </c>
      <c r="H189" s="272">
        <v>2</v>
      </c>
      <c r="I189" s="273"/>
      <c r="J189" s="274">
        <f>ROUND(I189*H189,2)</f>
        <v>0</v>
      </c>
      <c r="K189" s="270" t="s">
        <v>19</v>
      </c>
      <c r="L189" s="275"/>
      <c r="M189" s="276" t="s">
        <v>19</v>
      </c>
      <c r="N189" s="277" t="s">
        <v>43</v>
      </c>
      <c r="O189" s="85"/>
      <c r="P189" s="228">
        <f>O189*H189</f>
        <v>0</v>
      </c>
      <c r="Q189" s="228">
        <v>0.0071000000000000004</v>
      </c>
      <c r="R189" s="228">
        <f>Q189*H189</f>
        <v>0.014200000000000001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180</v>
      </c>
      <c r="AT189" s="230" t="s">
        <v>207</v>
      </c>
      <c r="AU189" s="230" t="s">
        <v>82</v>
      </c>
      <c r="AY189" s="18" t="s">
        <v>132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80</v>
      </c>
      <c r="BK189" s="231">
        <f>ROUND(I189*H189,2)</f>
        <v>0</v>
      </c>
      <c r="BL189" s="18" t="s">
        <v>138</v>
      </c>
      <c r="BM189" s="230" t="s">
        <v>1667</v>
      </c>
    </row>
    <row r="190" s="2" customFormat="1">
      <c r="A190" s="39"/>
      <c r="B190" s="40"/>
      <c r="C190" s="41"/>
      <c r="D190" s="232" t="s">
        <v>145</v>
      </c>
      <c r="E190" s="41"/>
      <c r="F190" s="233" t="s">
        <v>1666</v>
      </c>
      <c r="G190" s="41"/>
      <c r="H190" s="41"/>
      <c r="I190" s="137"/>
      <c r="J190" s="41"/>
      <c r="K190" s="41"/>
      <c r="L190" s="45"/>
      <c r="M190" s="234"/>
      <c r="N190" s="235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145</v>
      </c>
      <c r="AU190" s="18" t="s">
        <v>82</v>
      </c>
    </row>
    <row r="191" s="2" customFormat="1" ht="16.5" customHeight="1">
      <c r="A191" s="39"/>
      <c r="B191" s="40"/>
      <c r="C191" s="219" t="s">
        <v>341</v>
      </c>
      <c r="D191" s="219" t="s">
        <v>134</v>
      </c>
      <c r="E191" s="220" t="s">
        <v>802</v>
      </c>
      <c r="F191" s="221" t="s">
        <v>803</v>
      </c>
      <c r="G191" s="222" t="s">
        <v>319</v>
      </c>
      <c r="H191" s="223">
        <v>19</v>
      </c>
      <c r="I191" s="224"/>
      <c r="J191" s="225">
        <f>ROUND(I191*H191,2)</f>
        <v>0</v>
      </c>
      <c r="K191" s="221" t="s">
        <v>143</v>
      </c>
      <c r="L191" s="45"/>
      <c r="M191" s="226" t="s">
        <v>19</v>
      </c>
      <c r="N191" s="227" t="s">
        <v>43</v>
      </c>
      <c r="O191" s="85"/>
      <c r="P191" s="228">
        <f>O191*H191</f>
        <v>0</v>
      </c>
      <c r="Q191" s="228">
        <v>0.00068000000000000005</v>
      </c>
      <c r="R191" s="228">
        <f>Q191*H191</f>
        <v>0.012920000000000001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138</v>
      </c>
      <c r="AT191" s="230" t="s">
        <v>134</v>
      </c>
      <c r="AU191" s="230" t="s">
        <v>82</v>
      </c>
      <c r="AY191" s="18" t="s">
        <v>132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80</v>
      </c>
      <c r="BK191" s="231">
        <f>ROUND(I191*H191,2)</f>
        <v>0</v>
      </c>
      <c r="BL191" s="18" t="s">
        <v>138</v>
      </c>
      <c r="BM191" s="230" t="s">
        <v>804</v>
      </c>
    </row>
    <row r="192" s="2" customFormat="1">
      <c r="A192" s="39"/>
      <c r="B192" s="40"/>
      <c r="C192" s="41"/>
      <c r="D192" s="232" t="s">
        <v>145</v>
      </c>
      <c r="E192" s="41"/>
      <c r="F192" s="233" t="s">
        <v>805</v>
      </c>
      <c r="G192" s="41"/>
      <c r="H192" s="41"/>
      <c r="I192" s="137"/>
      <c r="J192" s="41"/>
      <c r="K192" s="41"/>
      <c r="L192" s="45"/>
      <c r="M192" s="234"/>
      <c r="N192" s="235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145</v>
      </c>
      <c r="AU192" s="18" t="s">
        <v>82</v>
      </c>
    </row>
    <row r="193" s="14" customFormat="1">
      <c r="A193" s="14"/>
      <c r="B193" s="246"/>
      <c r="C193" s="247"/>
      <c r="D193" s="232" t="s">
        <v>147</v>
      </c>
      <c r="E193" s="248" t="s">
        <v>19</v>
      </c>
      <c r="F193" s="249" t="s">
        <v>1668</v>
      </c>
      <c r="G193" s="247"/>
      <c r="H193" s="250">
        <v>19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6" t="s">
        <v>147</v>
      </c>
      <c r="AU193" s="256" t="s">
        <v>82</v>
      </c>
      <c r="AV193" s="14" t="s">
        <v>82</v>
      </c>
      <c r="AW193" s="14" t="s">
        <v>33</v>
      </c>
      <c r="AX193" s="14" t="s">
        <v>80</v>
      </c>
      <c r="AY193" s="256" t="s">
        <v>132</v>
      </c>
    </row>
    <row r="194" s="2" customFormat="1" ht="16.5" customHeight="1">
      <c r="A194" s="39"/>
      <c r="B194" s="40"/>
      <c r="C194" s="268" t="s">
        <v>344</v>
      </c>
      <c r="D194" s="268" t="s">
        <v>207</v>
      </c>
      <c r="E194" s="269" t="s">
        <v>812</v>
      </c>
      <c r="F194" s="270" t="s">
        <v>813</v>
      </c>
      <c r="G194" s="271" t="s">
        <v>319</v>
      </c>
      <c r="H194" s="272">
        <v>19</v>
      </c>
      <c r="I194" s="273"/>
      <c r="J194" s="274">
        <f>ROUND(I194*H194,2)</f>
        <v>0</v>
      </c>
      <c r="K194" s="270" t="s">
        <v>19</v>
      </c>
      <c r="L194" s="275"/>
      <c r="M194" s="276" t="s">
        <v>19</v>
      </c>
      <c r="N194" s="277" t="s">
        <v>43</v>
      </c>
      <c r="O194" s="85"/>
      <c r="P194" s="228">
        <f>O194*H194</f>
        <v>0</v>
      </c>
      <c r="Q194" s="228">
        <v>0.059999999999999998</v>
      </c>
      <c r="R194" s="228">
        <f>Q194*H194</f>
        <v>1.1399999999999999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180</v>
      </c>
      <c r="AT194" s="230" t="s">
        <v>207</v>
      </c>
      <c r="AU194" s="230" t="s">
        <v>82</v>
      </c>
      <c r="AY194" s="18" t="s">
        <v>132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80</v>
      </c>
      <c r="BK194" s="231">
        <f>ROUND(I194*H194,2)</f>
        <v>0</v>
      </c>
      <c r="BL194" s="18" t="s">
        <v>138</v>
      </c>
      <c r="BM194" s="230" t="s">
        <v>814</v>
      </c>
    </row>
    <row r="195" s="2" customFormat="1" ht="16.5" customHeight="1">
      <c r="A195" s="39"/>
      <c r="B195" s="40"/>
      <c r="C195" s="219" t="s">
        <v>349</v>
      </c>
      <c r="D195" s="219" t="s">
        <v>134</v>
      </c>
      <c r="E195" s="220" t="s">
        <v>816</v>
      </c>
      <c r="F195" s="221" t="s">
        <v>817</v>
      </c>
      <c r="G195" s="222" t="s">
        <v>222</v>
      </c>
      <c r="H195" s="223">
        <v>6</v>
      </c>
      <c r="I195" s="224"/>
      <c r="J195" s="225">
        <f>ROUND(I195*H195,2)</f>
        <v>0</v>
      </c>
      <c r="K195" s="221" t="s">
        <v>19</v>
      </c>
      <c r="L195" s="45"/>
      <c r="M195" s="226" t="s">
        <v>19</v>
      </c>
      <c r="N195" s="227" t="s">
        <v>43</v>
      </c>
      <c r="O195" s="85"/>
      <c r="P195" s="228">
        <f>O195*H195</f>
        <v>0</v>
      </c>
      <c r="Q195" s="228">
        <v>0.065000000000000002</v>
      </c>
      <c r="R195" s="228">
        <f>Q195*H195</f>
        <v>0.39000000000000001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138</v>
      </c>
      <c r="AT195" s="230" t="s">
        <v>134</v>
      </c>
      <c r="AU195" s="230" t="s">
        <v>82</v>
      </c>
      <c r="AY195" s="18" t="s">
        <v>132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80</v>
      </c>
      <c r="BK195" s="231">
        <f>ROUND(I195*H195,2)</f>
        <v>0</v>
      </c>
      <c r="BL195" s="18" t="s">
        <v>138</v>
      </c>
      <c r="BM195" s="230" t="s">
        <v>818</v>
      </c>
    </row>
    <row r="196" s="14" customFormat="1">
      <c r="A196" s="14"/>
      <c r="B196" s="246"/>
      <c r="C196" s="247"/>
      <c r="D196" s="232" t="s">
        <v>147</v>
      </c>
      <c r="E196" s="248" t="s">
        <v>19</v>
      </c>
      <c r="F196" s="249" t="s">
        <v>1596</v>
      </c>
      <c r="G196" s="247"/>
      <c r="H196" s="250">
        <v>6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6" t="s">
        <v>147</v>
      </c>
      <c r="AU196" s="256" t="s">
        <v>82</v>
      </c>
      <c r="AV196" s="14" t="s">
        <v>82</v>
      </c>
      <c r="AW196" s="14" t="s">
        <v>33</v>
      </c>
      <c r="AX196" s="14" t="s">
        <v>80</v>
      </c>
      <c r="AY196" s="256" t="s">
        <v>132</v>
      </c>
    </row>
    <row r="197" s="2" customFormat="1" ht="16.5" customHeight="1">
      <c r="A197" s="39"/>
      <c r="B197" s="40"/>
      <c r="C197" s="219" t="s">
        <v>355</v>
      </c>
      <c r="D197" s="219" t="s">
        <v>134</v>
      </c>
      <c r="E197" s="220" t="s">
        <v>1597</v>
      </c>
      <c r="F197" s="221" t="s">
        <v>1598</v>
      </c>
      <c r="G197" s="222" t="s">
        <v>222</v>
      </c>
      <c r="H197" s="223">
        <v>1</v>
      </c>
      <c r="I197" s="224"/>
      <c r="J197" s="225">
        <f>ROUND(I197*H197,2)</f>
        <v>0</v>
      </c>
      <c r="K197" s="221" t="s">
        <v>19</v>
      </c>
      <c r="L197" s="45"/>
      <c r="M197" s="226" t="s">
        <v>19</v>
      </c>
      <c r="N197" s="227" t="s">
        <v>43</v>
      </c>
      <c r="O197" s="85"/>
      <c r="P197" s="228">
        <f>O197*H197</f>
        <v>0</v>
      </c>
      <c r="Q197" s="228">
        <v>0.065000000000000002</v>
      </c>
      <c r="R197" s="228">
        <f>Q197*H197</f>
        <v>0.065000000000000002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138</v>
      </c>
      <c r="AT197" s="230" t="s">
        <v>134</v>
      </c>
      <c r="AU197" s="230" t="s">
        <v>82</v>
      </c>
      <c r="AY197" s="18" t="s">
        <v>132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80</v>
      </c>
      <c r="BK197" s="231">
        <f>ROUND(I197*H197,2)</f>
        <v>0</v>
      </c>
      <c r="BL197" s="18" t="s">
        <v>138</v>
      </c>
      <c r="BM197" s="230" t="s">
        <v>1599</v>
      </c>
    </row>
    <row r="198" s="2" customFormat="1" ht="16.5" customHeight="1">
      <c r="A198" s="39"/>
      <c r="B198" s="40"/>
      <c r="C198" s="219" t="s">
        <v>360</v>
      </c>
      <c r="D198" s="219" t="s">
        <v>134</v>
      </c>
      <c r="E198" s="220" t="s">
        <v>821</v>
      </c>
      <c r="F198" s="221" t="s">
        <v>822</v>
      </c>
      <c r="G198" s="222" t="s">
        <v>352</v>
      </c>
      <c r="H198" s="223">
        <v>228.75999999999999</v>
      </c>
      <c r="I198" s="224"/>
      <c r="J198" s="225">
        <f>ROUND(I198*H198,2)</f>
        <v>0</v>
      </c>
      <c r="K198" s="221" t="s">
        <v>19</v>
      </c>
      <c r="L198" s="45"/>
      <c r="M198" s="226" t="s">
        <v>19</v>
      </c>
      <c r="N198" s="227" t="s">
        <v>43</v>
      </c>
      <c r="O198" s="85"/>
      <c r="P198" s="228">
        <f>O198*H198</f>
        <v>0</v>
      </c>
      <c r="Q198" s="228">
        <v>0.001</v>
      </c>
      <c r="R198" s="228">
        <f>Q198*H198</f>
        <v>0.22875999999999999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138</v>
      </c>
      <c r="AT198" s="230" t="s">
        <v>134</v>
      </c>
      <c r="AU198" s="230" t="s">
        <v>82</v>
      </c>
      <c r="AY198" s="18" t="s">
        <v>132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80</v>
      </c>
      <c r="BK198" s="231">
        <f>ROUND(I198*H198,2)</f>
        <v>0</v>
      </c>
      <c r="BL198" s="18" t="s">
        <v>138</v>
      </c>
      <c r="BM198" s="230" t="s">
        <v>1669</v>
      </c>
    </row>
    <row r="199" s="2" customFormat="1">
      <c r="A199" s="39"/>
      <c r="B199" s="40"/>
      <c r="C199" s="41"/>
      <c r="D199" s="232" t="s">
        <v>145</v>
      </c>
      <c r="E199" s="41"/>
      <c r="F199" s="233" t="s">
        <v>822</v>
      </c>
      <c r="G199" s="41"/>
      <c r="H199" s="41"/>
      <c r="I199" s="137"/>
      <c r="J199" s="41"/>
      <c r="K199" s="41"/>
      <c r="L199" s="45"/>
      <c r="M199" s="234"/>
      <c r="N199" s="235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145</v>
      </c>
      <c r="AU199" s="18" t="s">
        <v>82</v>
      </c>
    </row>
    <row r="200" s="14" customFormat="1">
      <c r="A200" s="14"/>
      <c r="B200" s="246"/>
      <c r="C200" s="247"/>
      <c r="D200" s="232" t="s">
        <v>147</v>
      </c>
      <c r="E200" s="248" t="s">
        <v>19</v>
      </c>
      <c r="F200" s="249" t="s">
        <v>1670</v>
      </c>
      <c r="G200" s="247"/>
      <c r="H200" s="250">
        <v>211.19999999999999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6" t="s">
        <v>147</v>
      </c>
      <c r="AU200" s="256" t="s">
        <v>82</v>
      </c>
      <c r="AV200" s="14" t="s">
        <v>82</v>
      </c>
      <c r="AW200" s="14" t="s">
        <v>33</v>
      </c>
      <c r="AX200" s="14" t="s">
        <v>72</v>
      </c>
      <c r="AY200" s="256" t="s">
        <v>132</v>
      </c>
    </row>
    <row r="201" s="14" customFormat="1">
      <c r="A201" s="14"/>
      <c r="B201" s="246"/>
      <c r="C201" s="247"/>
      <c r="D201" s="232" t="s">
        <v>147</v>
      </c>
      <c r="E201" s="248" t="s">
        <v>19</v>
      </c>
      <c r="F201" s="249" t="s">
        <v>1671</v>
      </c>
      <c r="G201" s="247"/>
      <c r="H201" s="250">
        <v>15.48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6" t="s">
        <v>147</v>
      </c>
      <c r="AU201" s="256" t="s">
        <v>82</v>
      </c>
      <c r="AV201" s="14" t="s">
        <v>82</v>
      </c>
      <c r="AW201" s="14" t="s">
        <v>33</v>
      </c>
      <c r="AX201" s="14" t="s">
        <v>72</v>
      </c>
      <c r="AY201" s="256" t="s">
        <v>132</v>
      </c>
    </row>
    <row r="202" s="14" customFormat="1">
      <c r="A202" s="14"/>
      <c r="B202" s="246"/>
      <c r="C202" s="247"/>
      <c r="D202" s="232" t="s">
        <v>147</v>
      </c>
      <c r="E202" s="248" t="s">
        <v>19</v>
      </c>
      <c r="F202" s="249" t="s">
        <v>1672</v>
      </c>
      <c r="G202" s="247"/>
      <c r="H202" s="250">
        <v>2.0800000000000001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6" t="s">
        <v>147</v>
      </c>
      <c r="AU202" s="256" t="s">
        <v>82</v>
      </c>
      <c r="AV202" s="14" t="s">
        <v>82</v>
      </c>
      <c r="AW202" s="14" t="s">
        <v>33</v>
      </c>
      <c r="AX202" s="14" t="s">
        <v>72</v>
      </c>
      <c r="AY202" s="256" t="s">
        <v>132</v>
      </c>
    </row>
    <row r="203" s="15" customFormat="1">
      <c r="A203" s="15"/>
      <c r="B203" s="257"/>
      <c r="C203" s="258"/>
      <c r="D203" s="232" t="s">
        <v>147</v>
      </c>
      <c r="E203" s="259" t="s">
        <v>19</v>
      </c>
      <c r="F203" s="260" t="s">
        <v>163</v>
      </c>
      <c r="G203" s="258"/>
      <c r="H203" s="261">
        <v>228.75999999999999</v>
      </c>
      <c r="I203" s="262"/>
      <c r="J203" s="258"/>
      <c r="K203" s="258"/>
      <c r="L203" s="263"/>
      <c r="M203" s="264"/>
      <c r="N203" s="265"/>
      <c r="O203" s="265"/>
      <c r="P203" s="265"/>
      <c r="Q203" s="265"/>
      <c r="R203" s="265"/>
      <c r="S203" s="265"/>
      <c r="T203" s="266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7" t="s">
        <v>147</v>
      </c>
      <c r="AU203" s="267" t="s">
        <v>82</v>
      </c>
      <c r="AV203" s="15" t="s">
        <v>138</v>
      </c>
      <c r="AW203" s="15" t="s">
        <v>33</v>
      </c>
      <c r="AX203" s="15" t="s">
        <v>80</v>
      </c>
      <c r="AY203" s="267" t="s">
        <v>132</v>
      </c>
    </row>
    <row r="204" s="2" customFormat="1" ht="16.5" customHeight="1">
      <c r="A204" s="39"/>
      <c r="B204" s="40"/>
      <c r="C204" s="219" t="s">
        <v>366</v>
      </c>
      <c r="D204" s="219" t="s">
        <v>134</v>
      </c>
      <c r="E204" s="220" t="s">
        <v>838</v>
      </c>
      <c r="F204" s="221" t="s">
        <v>839</v>
      </c>
      <c r="G204" s="222" t="s">
        <v>194</v>
      </c>
      <c r="H204" s="223">
        <v>22.100999999999999</v>
      </c>
      <c r="I204" s="224"/>
      <c r="J204" s="225">
        <f>ROUND(I204*H204,2)</f>
        <v>0</v>
      </c>
      <c r="K204" s="221" t="s">
        <v>143</v>
      </c>
      <c r="L204" s="45"/>
      <c r="M204" s="226" t="s">
        <v>19</v>
      </c>
      <c r="N204" s="227" t="s">
        <v>43</v>
      </c>
      <c r="O204" s="85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138</v>
      </c>
      <c r="AT204" s="230" t="s">
        <v>134</v>
      </c>
      <c r="AU204" s="230" t="s">
        <v>82</v>
      </c>
      <c r="AY204" s="18" t="s">
        <v>132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80</v>
      </c>
      <c r="BK204" s="231">
        <f>ROUND(I204*H204,2)</f>
        <v>0</v>
      </c>
      <c r="BL204" s="18" t="s">
        <v>138</v>
      </c>
      <c r="BM204" s="230" t="s">
        <v>840</v>
      </c>
    </row>
    <row r="205" s="2" customFormat="1">
      <c r="A205" s="39"/>
      <c r="B205" s="40"/>
      <c r="C205" s="41"/>
      <c r="D205" s="232" t="s">
        <v>145</v>
      </c>
      <c r="E205" s="41"/>
      <c r="F205" s="233" t="s">
        <v>841</v>
      </c>
      <c r="G205" s="41"/>
      <c r="H205" s="41"/>
      <c r="I205" s="137"/>
      <c r="J205" s="41"/>
      <c r="K205" s="41"/>
      <c r="L205" s="45"/>
      <c r="M205" s="234"/>
      <c r="N205" s="235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145</v>
      </c>
      <c r="AU205" s="18" t="s">
        <v>82</v>
      </c>
    </row>
    <row r="206" s="12" customFormat="1" ht="22.8" customHeight="1">
      <c r="A206" s="12"/>
      <c r="B206" s="203"/>
      <c r="C206" s="204"/>
      <c r="D206" s="205" t="s">
        <v>71</v>
      </c>
      <c r="E206" s="217" t="s">
        <v>1673</v>
      </c>
      <c r="F206" s="217" t="s">
        <v>1674</v>
      </c>
      <c r="G206" s="204"/>
      <c r="H206" s="204"/>
      <c r="I206" s="207"/>
      <c r="J206" s="218">
        <f>BK206</f>
        <v>0</v>
      </c>
      <c r="K206" s="204"/>
      <c r="L206" s="209"/>
      <c r="M206" s="210"/>
      <c r="N206" s="211"/>
      <c r="O206" s="211"/>
      <c r="P206" s="212">
        <f>SUM(P207:P271)</f>
        <v>0</v>
      </c>
      <c r="Q206" s="211"/>
      <c r="R206" s="212">
        <f>SUM(R207:R271)</f>
        <v>0.094079999999999997</v>
      </c>
      <c r="S206" s="211"/>
      <c r="T206" s="213">
        <f>SUM(T207:T271)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4" t="s">
        <v>80</v>
      </c>
      <c r="AT206" s="215" t="s">
        <v>71</v>
      </c>
      <c r="AU206" s="215" t="s">
        <v>80</v>
      </c>
      <c r="AY206" s="214" t="s">
        <v>132</v>
      </c>
      <c r="BK206" s="216">
        <f>SUM(BK207:BK271)</f>
        <v>0</v>
      </c>
    </row>
    <row r="207" s="2" customFormat="1" ht="16.5" customHeight="1">
      <c r="A207" s="39"/>
      <c r="B207" s="40"/>
      <c r="C207" s="219" t="s">
        <v>371</v>
      </c>
      <c r="D207" s="219" t="s">
        <v>134</v>
      </c>
      <c r="E207" s="220" t="s">
        <v>1408</v>
      </c>
      <c r="F207" s="221" t="s">
        <v>1409</v>
      </c>
      <c r="G207" s="222" t="s">
        <v>142</v>
      </c>
      <c r="H207" s="223">
        <v>1</v>
      </c>
      <c r="I207" s="224"/>
      <c r="J207" s="225">
        <f>ROUND(I207*H207,2)</f>
        <v>0</v>
      </c>
      <c r="K207" s="221" t="s">
        <v>143</v>
      </c>
      <c r="L207" s="45"/>
      <c r="M207" s="226" t="s">
        <v>19</v>
      </c>
      <c r="N207" s="227" t="s">
        <v>43</v>
      </c>
      <c r="O207" s="85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138</v>
      </c>
      <c r="AT207" s="230" t="s">
        <v>134</v>
      </c>
      <c r="AU207" s="230" t="s">
        <v>82</v>
      </c>
      <c r="AY207" s="18" t="s">
        <v>132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80</v>
      </c>
      <c r="BK207" s="231">
        <f>ROUND(I207*H207,2)</f>
        <v>0</v>
      </c>
      <c r="BL207" s="18" t="s">
        <v>138</v>
      </c>
      <c r="BM207" s="230" t="s">
        <v>1675</v>
      </c>
    </row>
    <row r="208" s="2" customFormat="1">
      <c r="A208" s="39"/>
      <c r="B208" s="40"/>
      <c r="C208" s="41"/>
      <c r="D208" s="232" t="s">
        <v>145</v>
      </c>
      <c r="E208" s="41"/>
      <c r="F208" s="233" t="s">
        <v>1411</v>
      </c>
      <c r="G208" s="41"/>
      <c r="H208" s="41"/>
      <c r="I208" s="137"/>
      <c r="J208" s="41"/>
      <c r="K208" s="41"/>
      <c r="L208" s="45"/>
      <c r="M208" s="234"/>
      <c r="N208" s="235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145</v>
      </c>
      <c r="AU208" s="18" t="s">
        <v>82</v>
      </c>
    </row>
    <row r="209" s="14" customFormat="1">
      <c r="A209" s="14"/>
      <c r="B209" s="246"/>
      <c r="C209" s="247"/>
      <c r="D209" s="232" t="s">
        <v>147</v>
      </c>
      <c r="E209" s="248" t="s">
        <v>19</v>
      </c>
      <c r="F209" s="249" t="s">
        <v>1676</v>
      </c>
      <c r="G209" s="247"/>
      <c r="H209" s="250">
        <v>1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6" t="s">
        <v>147</v>
      </c>
      <c r="AU209" s="256" t="s">
        <v>82</v>
      </c>
      <c r="AV209" s="14" t="s">
        <v>82</v>
      </c>
      <c r="AW209" s="14" t="s">
        <v>33</v>
      </c>
      <c r="AX209" s="14" t="s">
        <v>80</v>
      </c>
      <c r="AY209" s="256" t="s">
        <v>132</v>
      </c>
    </row>
    <row r="210" s="2" customFormat="1" ht="16.5" customHeight="1">
      <c r="A210" s="39"/>
      <c r="B210" s="40"/>
      <c r="C210" s="219" t="s">
        <v>377</v>
      </c>
      <c r="D210" s="219" t="s">
        <v>134</v>
      </c>
      <c r="E210" s="220" t="s">
        <v>1062</v>
      </c>
      <c r="F210" s="221" t="s">
        <v>1063</v>
      </c>
      <c r="G210" s="222" t="s">
        <v>142</v>
      </c>
      <c r="H210" s="223">
        <v>27.5</v>
      </c>
      <c r="I210" s="224"/>
      <c r="J210" s="225">
        <f>ROUND(I210*H210,2)</f>
        <v>0</v>
      </c>
      <c r="K210" s="221" t="s">
        <v>143</v>
      </c>
      <c r="L210" s="45"/>
      <c r="M210" s="226" t="s">
        <v>19</v>
      </c>
      <c r="N210" s="227" t="s">
        <v>43</v>
      </c>
      <c r="O210" s="85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138</v>
      </c>
      <c r="AT210" s="230" t="s">
        <v>134</v>
      </c>
      <c r="AU210" s="230" t="s">
        <v>82</v>
      </c>
      <c r="AY210" s="18" t="s">
        <v>132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80</v>
      </c>
      <c r="BK210" s="231">
        <f>ROUND(I210*H210,2)</f>
        <v>0</v>
      </c>
      <c r="BL210" s="18" t="s">
        <v>138</v>
      </c>
      <c r="BM210" s="230" t="s">
        <v>1064</v>
      </c>
    </row>
    <row r="211" s="2" customFormat="1">
      <c r="A211" s="39"/>
      <c r="B211" s="40"/>
      <c r="C211" s="41"/>
      <c r="D211" s="232" t="s">
        <v>145</v>
      </c>
      <c r="E211" s="41"/>
      <c r="F211" s="233" t="s">
        <v>1065</v>
      </c>
      <c r="G211" s="41"/>
      <c r="H211" s="41"/>
      <c r="I211" s="137"/>
      <c r="J211" s="41"/>
      <c r="K211" s="41"/>
      <c r="L211" s="45"/>
      <c r="M211" s="234"/>
      <c r="N211" s="235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145</v>
      </c>
      <c r="AU211" s="18" t="s">
        <v>82</v>
      </c>
    </row>
    <row r="212" s="13" customFormat="1">
      <c r="A212" s="13"/>
      <c r="B212" s="236"/>
      <c r="C212" s="237"/>
      <c r="D212" s="232" t="s">
        <v>147</v>
      </c>
      <c r="E212" s="238" t="s">
        <v>19</v>
      </c>
      <c r="F212" s="239" t="s">
        <v>148</v>
      </c>
      <c r="G212" s="237"/>
      <c r="H212" s="238" t="s">
        <v>19</v>
      </c>
      <c r="I212" s="240"/>
      <c r="J212" s="237"/>
      <c r="K212" s="237"/>
      <c r="L212" s="241"/>
      <c r="M212" s="242"/>
      <c r="N212" s="243"/>
      <c r="O212" s="243"/>
      <c r="P212" s="243"/>
      <c r="Q212" s="243"/>
      <c r="R212" s="243"/>
      <c r="S212" s="243"/>
      <c r="T212" s="24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5" t="s">
        <v>147</v>
      </c>
      <c r="AU212" s="245" t="s">
        <v>82</v>
      </c>
      <c r="AV212" s="13" t="s">
        <v>80</v>
      </c>
      <c r="AW212" s="13" t="s">
        <v>33</v>
      </c>
      <c r="AX212" s="13" t="s">
        <v>72</v>
      </c>
      <c r="AY212" s="245" t="s">
        <v>132</v>
      </c>
    </row>
    <row r="213" s="14" customFormat="1">
      <c r="A213" s="14"/>
      <c r="B213" s="246"/>
      <c r="C213" s="247"/>
      <c r="D213" s="232" t="s">
        <v>147</v>
      </c>
      <c r="E213" s="248" t="s">
        <v>19</v>
      </c>
      <c r="F213" s="249" t="s">
        <v>1677</v>
      </c>
      <c r="G213" s="247"/>
      <c r="H213" s="250">
        <v>28</v>
      </c>
      <c r="I213" s="251"/>
      <c r="J213" s="247"/>
      <c r="K213" s="247"/>
      <c r="L213" s="252"/>
      <c r="M213" s="253"/>
      <c r="N213" s="254"/>
      <c r="O213" s="254"/>
      <c r="P213" s="254"/>
      <c r="Q213" s="254"/>
      <c r="R213" s="254"/>
      <c r="S213" s="254"/>
      <c r="T213" s="25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6" t="s">
        <v>147</v>
      </c>
      <c r="AU213" s="256" t="s">
        <v>82</v>
      </c>
      <c r="AV213" s="14" t="s">
        <v>82</v>
      </c>
      <c r="AW213" s="14" t="s">
        <v>33</v>
      </c>
      <c r="AX213" s="14" t="s">
        <v>72</v>
      </c>
      <c r="AY213" s="256" t="s">
        <v>132</v>
      </c>
    </row>
    <row r="214" s="14" customFormat="1">
      <c r="A214" s="14"/>
      <c r="B214" s="246"/>
      <c r="C214" s="247"/>
      <c r="D214" s="232" t="s">
        <v>147</v>
      </c>
      <c r="E214" s="248" t="s">
        <v>19</v>
      </c>
      <c r="F214" s="249" t="s">
        <v>1678</v>
      </c>
      <c r="G214" s="247"/>
      <c r="H214" s="250">
        <v>-0.5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6" t="s">
        <v>147</v>
      </c>
      <c r="AU214" s="256" t="s">
        <v>82</v>
      </c>
      <c r="AV214" s="14" t="s">
        <v>82</v>
      </c>
      <c r="AW214" s="14" t="s">
        <v>33</v>
      </c>
      <c r="AX214" s="14" t="s">
        <v>72</v>
      </c>
      <c r="AY214" s="256" t="s">
        <v>132</v>
      </c>
    </row>
    <row r="215" s="15" customFormat="1">
      <c r="A215" s="15"/>
      <c r="B215" s="257"/>
      <c r="C215" s="258"/>
      <c r="D215" s="232" t="s">
        <v>147</v>
      </c>
      <c r="E215" s="259" t="s">
        <v>19</v>
      </c>
      <c r="F215" s="260" t="s">
        <v>163</v>
      </c>
      <c r="G215" s="258"/>
      <c r="H215" s="261">
        <v>27.5</v>
      </c>
      <c r="I215" s="262"/>
      <c r="J215" s="258"/>
      <c r="K215" s="258"/>
      <c r="L215" s="263"/>
      <c r="M215" s="264"/>
      <c r="N215" s="265"/>
      <c r="O215" s="265"/>
      <c r="P215" s="265"/>
      <c r="Q215" s="265"/>
      <c r="R215" s="265"/>
      <c r="S215" s="265"/>
      <c r="T215" s="266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7" t="s">
        <v>147</v>
      </c>
      <c r="AU215" s="267" t="s">
        <v>82</v>
      </c>
      <c r="AV215" s="15" t="s">
        <v>138</v>
      </c>
      <c r="AW215" s="15" t="s">
        <v>33</v>
      </c>
      <c r="AX215" s="15" t="s">
        <v>80</v>
      </c>
      <c r="AY215" s="267" t="s">
        <v>132</v>
      </c>
    </row>
    <row r="216" s="2" customFormat="1" ht="16.5" customHeight="1">
      <c r="A216" s="39"/>
      <c r="B216" s="40"/>
      <c r="C216" s="219" t="s">
        <v>382</v>
      </c>
      <c r="D216" s="219" t="s">
        <v>134</v>
      </c>
      <c r="E216" s="220" t="s">
        <v>1067</v>
      </c>
      <c r="F216" s="221" t="s">
        <v>1068</v>
      </c>
      <c r="G216" s="222" t="s">
        <v>142</v>
      </c>
      <c r="H216" s="223">
        <v>27.5</v>
      </c>
      <c r="I216" s="224"/>
      <c r="J216" s="225">
        <f>ROUND(I216*H216,2)</f>
        <v>0</v>
      </c>
      <c r="K216" s="221" t="s">
        <v>143</v>
      </c>
      <c r="L216" s="45"/>
      <c r="M216" s="226" t="s">
        <v>19</v>
      </c>
      <c r="N216" s="227" t="s">
        <v>43</v>
      </c>
      <c r="O216" s="85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138</v>
      </c>
      <c r="AT216" s="230" t="s">
        <v>134</v>
      </c>
      <c r="AU216" s="230" t="s">
        <v>82</v>
      </c>
      <c r="AY216" s="18" t="s">
        <v>132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80</v>
      </c>
      <c r="BK216" s="231">
        <f>ROUND(I216*H216,2)</f>
        <v>0</v>
      </c>
      <c r="BL216" s="18" t="s">
        <v>138</v>
      </c>
      <c r="BM216" s="230" t="s">
        <v>1069</v>
      </c>
    </row>
    <row r="217" s="2" customFormat="1">
      <c r="A217" s="39"/>
      <c r="B217" s="40"/>
      <c r="C217" s="41"/>
      <c r="D217" s="232" t="s">
        <v>145</v>
      </c>
      <c r="E217" s="41"/>
      <c r="F217" s="233" t="s">
        <v>1070</v>
      </c>
      <c r="G217" s="41"/>
      <c r="H217" s="41"/>
      <c r="I217" s="137"/>
      <c r="J217" s="41"/>
      <c r="K217" s="41"/>
      <c r="L217" s="45"/>
      <c r="M217" s="234"/>
      <c r="N217" s="235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145</v>
      </c>
      <c r="AU217" s="18" t="s">
        <v>82</v>
      </c>
    </row>
    <row r="218" s="13" customFormat="1">
      <c r="A218" s="13"/>
      <c r="B218" s="236"/>
      <c r="C218" s="237"/>
      <c r="D218" s="232" t="s">
        <v>147</v>
      </c>
      <c r="E218" s="238" t="s">
        <v>19</v>
      </c>
      <c r="F218" s="239" t="s">
        <v>155</v>
      </c>
      <c r="G218" s="237"/>
      <c r="H218" s="238" t="s">
        <v>19</v>
      </c>
      <c r="I218" s="240"/>
      <c r="J218" s="237"/>
      <c r="K218" s="237"/>
      <c r="L218" s="241"/>
      <c r="M218" s="242"/>
      <c r="N218" s="243"/>
      <c r="O218" s="243"/>
      <c r="P218" s="243"/>
      <c r="Q218" s="243"/>
      <c r="R218" s="243"/>
      <c r="S218" s="243"/>
      <c r="T218" s="24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5" t="s">
        <v>147</v>
      </c>
      <c r="AU218" s="245" t="s">
        <v>82</v>
      </c>
      <c r="AV218" s="13" t="s">
        <v>80</v>
      </c>
      <c r="AW218" s="13" t="s">
        <v>33</v>
      </c>
      <c r="AX218" s="13" t="s">
        <v>72</v>
      </c>
      <c r="AY218" s="245" t="s">
        <v>132</v>
      </c>
    </row>
    <row r="219" s="14" customFormat="1">
      <c r="A219" s="14"/>
      <c r="B219" s="246"/>
      <c r="C219" s="247"/>
      <c r="D219" s="232" t="s">
        <v>147</v>
      </c>
      <c r="E219" s="248" t="s">
        <v>19</v>
      </c>
      <c r="F219" s="249" t="s">
        <v>1677</v>
      </c>
      <c r="G219" s="247"/>
      <c r="H219" s="250">
        <v>28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6" t="s">
        <v>147</v>
      </c>
      <c r="AU219" s="256" t="s">
        <v>82</v>
      </c>
      <c r="AV219" s="14" t="s">
        <v>82</v>
      </c>
      <c r="AW219" s="14" t="s">
        <v>33</v>
      </c>
      <c r="AX219" s="14" t="s">
        <v>72</v>
      </c>
      <c r="AY219" s="256" t="s">
        <v>132</v>
      </c>
    </row>
    <row r="220" s="14" customFormat="1">
      <c r="A220" s="14"/>
      <c r="B220" s="246"/>
      <c r="C220" s="247"/>
      <c r="D220" s="232" t="s">
        <v>147</v>
      </c>
      <c r="E220" s="248" t="s">
        <v>19</v>
      </c>
      <c r="F220" s="249" t="s">
        <v>1678</v>
      </c>
      <c r="G220" s="247"/>
      <c r="H220" s="250">
        <v>-0.5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6" t="s">
        <v>147</v>
      </c>
      <c r="AU220" s="256" t="s">
        <v>82</v>
      </c>
      <c r="AV220" s="14" t="s">
        <v>82</v>
      </c>
      <c r="AW220" s="14" t="s">
        <v>33</v>
      </c>
      <c r="AX220" s="14" t="s">
        <v>72</v>
      </c>
      <c r="AY220" s="256" t="s">
        <v>132</v>
      </c>
    </row>
    <row r="221" s="15" customFormat="1">
      <c r="A221" s="15"/>
      <c r="B221" s="257"/>
      <c r="C221" s="258"/>
      <c r="D221" s="232" t="s">
        <v>147</v>
      </c>
      <c r="E221" s="259" t="s">
        <v>19</v>
      </c>
      <c r="F221" s="260" t="s">
        <v>163</v>
      </c>
      <c r="G221" s="258"/>
      <c r="H221" s="261">
        <v>27.5</v>
      </c>
      <c r="I221" s="262"/>
      <c r="J221" s="258"/>
      <c r="K221" s="258"/>
      <c r="L221" s="263"/>
      <c r="M221" s="264"/>
      <c r="N221" s="265"/>
      <c r="O221" s="265"/>
      <c r="P221" s="265"/>
      <c r="Q221" s="265"/>
      <c r="R221" s="265"/>
      <c r="S221" s="265"/>
      <c r="T221" s="266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7" t="s">
        <v>147</v>
      </c>
      <c r="AU221" s="267" t="s">
        <v>82</v>
      </c>
      <c r="AV221" s="15" t="s">
        <v>138</v>
      </c>
      <c r="AW221" s="15" t="s">
        <v>33</v>
      </c>
      <c r="AX221" s="15" t="s">
        <v>80</v>
      </c>
      <c r="AY221" s="267" t="s">
        <v>132</v>
      </c>
    </row>
    <row r="222" s="2" customFormat="1" ht="16.5" customHeight="1">
      <c r="A222" s="39"/>
      <c r="B222" s="40"/>
      <c r="C222" s="219" t="s">
        <v>389</v>
      </c>
      <c r="D222" s="219" t="s">
        <v>134</v>
      </c>
      <c r="E222" s="220" t="s">
        <v>1418</v>
      </c>
      <c r="F222" s="221" t="s">
        <v>1419</v>
      </c>
      <c r="G222" s="222" t="s">
        <v>201</v>
      </c>
      <c r="H222" s="223">
        <v>112</v>
      </c>
      <c r="I222" s="224"/>
      <c r="J222" s="225">
        <f>ROUND(I222*H222,2)</f>
        <v>0</v>
      </c>
      <c r="K222" s="221" t="s">
        <v>143</v>
      </c>
      <c r="L222" s="45"/>
      <c r="M222" s="226" t="s">
        <v>19</v>
      </c>
      <c r="N222" s="227" t="s">
        <v>43</v>
      </c>
      <c r="O222" s="85"/>
      <c r="P222" s="228">
        <f>O222*H222</f>
        <v>0</v>
      </c>
      <c r="Q222" s="228">
        <v>0.00084000000000000003</v>
      </c>
      <c r="R222" s="228">
        <f>Q222*H222</f>
        <v>0.094079999999999997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138</v>
      </c>
      <c r="AT222" s="230" t="s">
        <v>134</v>
      </c>
      <c r="AU222" s="230" t="s">
        <v>82</v>
      </c>
      <c r="AY222" s="18" t="s">
        <v>132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80</v>
      </c>
      <c r="BK222" s="231">
        <f>ROUND(I222*H222,2)</f>
        <v>0</v>
      </c>
      <c r="BL222" s="18" t="s">
        <v>138</v>
      </c>
      <c r="BM222" s="230" t="s">
        <v>1679</v>
      </c>
    </row>
    <row r="223" s="2" customFormat="1">
      <c r="A223" s="39"/>
      <c r="B223" s="40"/>
      <c r="C223" s="41"/>
      <c r="D223" s="232" t="s">
        <v>145</v>
      </c>
      <c r="E223" s="41"/>
      <c r="F223" s="233" t="s">
        <v>1421</v>
      </c>
      <c r="G223" s="41"/>
      <c r="H223" s="41"/>
      <c r="I223" s="137"/>
      <c r="J223" s="41"/>
      <c r="K223" s="41"/>
      <c r="L223" s="45"/>
      <c r="M223" s="234"/>
      <c r="N223" s="235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145</v>
      </c>
      <c r="AU223" s="18" t="s">
        <v>82</v>
      </c>
    </row>
    <row r="224" s="14" customFormat="1">
      <c r="A224" s="14"/>
      <c r="B224" s="246"/>
      <c r="C224" s="247"/>
      <c r="D224" s="232" t="s">
        <v>147</v>
      </c>
      <c r="E224" s="248" t="s">
        <v>19</v>
      </c>
      <c r="F224" s="249" t="s">
        <v>1680</v>
      </c>
      <c r="G224" s="247"/>
      <c r="H224" s="250">
        <v>112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6" t="s">
        <v>147</v>
      </c>
      <c r="AU224" s="256" t="s">
        <v>82</v>
      </c>
      <c r="AV224" s="14" t="s">
        <v>82</v>
      </c>
      <c r="AW224" s="14" t="s">
        <v>33</v>
      </c>
      <c r="AX224" s="14" t="s">
        <v>80</v>
      </c>
      <c r="AY224" s="256" t="s">
        <v>132</v>
      </c>
    </row>
    <row r="225" s="2" customFormat="1" ht="16.5" customHeight="1">
      <c r="A225" s="39"/>
      <c r="B225" s="40"/>
      <c r="C225" s="219" t="s">
        <v>394</v>
      </c>
      <c r="D225" s="219" t="s">
        <v>134</v>
      </c>
      <c r="E225" s="220" t="s">
        <v>1423</v>
      </c>
      <c r="F225" s="221" t="s">
        <v>1424</v>
      </c>
      <c r="G225" s="222" t="s">
        <v>201</v>
      </c>
      <c r="H225" s="223">
        <v>112</v>
      </c>
      <c r="I225" s="224"/>
      <c r="J225" s="225">
        <f>ROUND(I225*H225,2)</f>
        <v>0</v>
      </c>
      <c r="K225" s="221" t="s">
        <v>143</v>
      </c>
      <c r="L225" s="45"/>
      <c r="M225" s="226" t="s">
        <v>19</v>
      </c>
      <c r="N225" s="227" t="s">
        <v>43</v>
      </c>
      <c r="O225" s="85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138</v>
      </c>
      <c r="AT225" s="230" t="s">
        <v>134</v>
      </c>
      <c r="AU225" s="230" t="s">
        <v>82</v>
      </c>
      <c r="AY225" s="18" t="s">
        <v>132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80</v>
      </c>
      <c r="BK225" s="231">
        <f>ROUND(I225*H225,2)</f>
        <v>0</v>
      </c>
      <c r="BL225" s="18" t="s">
        <v>138</v>
      </c>
      <c r="BM225" s="230" t="s">
        <v>1681</v>
      </c>
    </row>
    <row r="226" s="2" customFormat="1">
      <c r="A226" s="39"/>
      <c r="B226" s="40"/>
      <c r="C226" s="41"/>
      <c r="D226" s="232" t="s">
        <v>145</v>
      </c>
      <c r="E226" s="41"/>
      <c r="F226" s="233" t="s">
        <v>1426</v>
      </c>
      <c r="G226" s="41"/>
      <c r="H226" s="41"/>
      <c r="I226" s="137"/>
      <c r="J226" s="41"/>
      <c r="K226" s="41"/>
      <c r="L226" s="45"/>
      <c r="M226" s="234"/>
      <c r="N226" s="235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145</v>
      </c>
      <c r="AU226" s="18" t="s">
        <v>82</v>
      </c>
    </row>
    <row r="227" s="2" customFormat="1" ht="16.5" customHeight="1">
      <c r="A227" s="39"/>
      <c r="B227" s="40"/>
      <c r="C227" s="219" t="s">
        <v>397</v>
      </c>
      <c r="D227" s="219" t="s">
        <v>134</v>
      </c>
      <c r="E227" s="220" t="s">
        <v>895</v>
      </c>
      <c r="F227" s="221" t="s">
        <v>896</v>
      </c>
      <c r="G227" s="222" t="s">
        <v>142</v>
      </c>
      <c r="H227" s="223">
        <v>55</v>
      </c>
      <c r="I227" s="224"/>
      <c r="J227" s="225">
        <f>ROUND(I227*H227,2)</f>
        <v>0</v>
      </c>
      <c r="K227" s="221" t="s">
        <v>143</v>
      </c>
      <c r="L227" s="45"/>
      <c r="M227" s="226" t="s">
        <v>19</v>
      </c>
      <c r="N227" s="227" t="s">
        <v>43</v>
      </c>
      <c r="O227" s="85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138</v>
      </c>
      <c r="AT227" s="230" t="s">
        <v>134</v>
      </c>
      <c r="AU227" s="230" t="s">
        <v>82</v>
      </c>
      <c r="AY227" s="18" t="s">
        <v>132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80</v>
      </c>
      <c r="BK227" s="231">
        <f>ROUND(I227*H227,2)</f>
        <v>0</v>
      </c>
      <c r="BL227" s="18" t="s">
        <v>138</v>
      </c>
      <c r="BM227" s="230" t="s">
        <v>1682</v>
      </c>
    </row>
    <row r="228" s="2" customFormat="1">
      <c r="A228" s="39"/>
      <c r="B228" s="40"/>
      <c r="C228" s="41"/>
      <c r="D228" s="232" t="s">
        <v>145</v>
      </c>
      <c r="E228" s="41"/>
      <c r="F228" s="233" t="s">
        <v>898</v>
      </c>
      <c r="G228" s="41"/>
      <c r="H228" s="41"/>
      <c r="I228" s="137"/>
      <c r="J228" s="41"/>
      <c r="K228" s="41"/>
      <c r="L228" s="45"/>
      <c r="M228" s="234"/>
      <c r="N228" s="235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145</v>
      </c>
      <c r="AU228" s="18" t="s">
        <v>82</v>
      </c>
    </row>
    <row r="229" s="14" customFormat="1">
      <c r="A229" s="14"/>
      <c r="B229" s="246"/>
      <c r="C229" s="247"/>
      <c r="D229" s="232" t="s">
        <v>147</v>
      </c>
      <c r="E229" s="248" t="s">
        <v>19</v>
      </c>
      <c r="F229" s="249" t="s">
        <v>1683</v>
      </c>
      <c r="G229" s="247"/>
      <c r="H229" s="250">
        <v>55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6" t="s">
        <v>147</v>
      </c>
      <c r="AU229" s="256" t="s">
        <v>82</v>
      </c>
      <c r="AV229" s="14" t="s">
        <v>82</v>
      </c>
      <c r="AW229" s="14" t="s">
        <v>33</v>
      </c>
      <c r="AX229" s="14" t="s">
        <v>80</v>
      </c>
      <c r="AY229" s="256" t="s">
        <v>132</v>
      </c>
    </row>
    <row r="230" s="2" customFormat="1" ht="16.5" customHeight="1">
      <c r="A230" s="39"/>
      <c r="B230" s="40"/>
      <c r="C230" s="219" t="s">
        <v>402</v>
      </c>
      <c r="D230" s="219" t="s">
        <v>134</v>
      </c>
      <c r="E230" s="220" t="s">
        <v>181</v>
      </c>
      <c r="F230" s="221" t="s">
        <v>182</v>
      </c>
      <c r="G230" s="222" t="s">
        <v>142</v>
      </c>
      <c r="H230" s="223">
        <v>55</v>
      </c>
      <c r="I230" s="224"/>
      <c r="J230" s="225">
        <f>ROUND(I230*H230,2)</f>
        <v>0</v>
      </c>
      <c r="K230" s="221" t="s">
        <v>143</v>
      </c>
      <c r="L230" s="45"/>
      <c r="M230" s="226" t="s">
        <v>19</v>
      </c>
      <c r="N230" s="227" t="s">
        <v>43</v>
      </c>
      <c r="O230" s="85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138</v>
      </c>
      <c r="AT230" s="230" t="s">
        <v>134</v>
      </c>
      <c r="AU230" s="230" t="s">
        <v>82</v>
      </c>
      <c r="AY230" s="18" t="s">
        <v>132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80</v>
      </c>
      <c r="BK230" s="231">
        <f>ROUND(I230*H230,2)</f>
        <v>0</v>
      </c>
      <c r="BL230" s="18" t="s">
        <v>138</v>
      </c>
      <c r="BM230" s="230" t="s">
        <v>183</v>
      </c>
    </row>
    <row r="231" s="2" customFormat="1">
      <c r="A231" s="39"/>
      <c r="B231" s="40"/>
      <c r="C231" s="41"/>
      <c r="D231" s="232" t="s">
        <v>145</v>
      </c>
      <c r="E231" s="41"/>
      <c r="F231" s="233" t="s">
        <v>184</v>
      </c>
      <c r="G231" s="41"/>
      <c r="H231" s="41"/>
      <c r="I231" s="137"/>
      <c r="J231" s="41"/>
      <c r="K231" s="41"/>
      <c r="L231" s="45"/>
      <c r="M231" s="234"/>
      <c r="N231" s="235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145</v>
      </c>
      <c r="AU231" s="18" t="s">
        <v>82</v>
      </c>
    </row>
    <row r="232" s="14" customFormat="1">
      <c r="A232" s="14"/>
      <c r="B232" s="246"/>
      <c r="C232" s="247"/>
      <c r="D232" s="232" t="s">
        <v>147</v>
      </c>
      <c r="E232" s="248" t="s">
        <v>19</v>
      </c>
      <c r="F232" s="249" t="s">
        <v>1683</v>
      </c>
      <c r="G232" s="247"/>
      <c r="H232" s="250">
        <v>55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6" t="s">
        <v>147</v>
      </c>
      <c r="AU232" s="256" t="s">
        <v>82</v>
      </c>
      <c r="AV232" s="14" t="s">
        <v>82</v>
      </c>
      <c r="AW232" s="14" t="s">
        <v>33</v>
      </c>
      <c r="AX232" s="14" t="s">
        <v>80</v>
      </c>
      <c r="AY232" s="256" t="s">
        <v>132</v>
      </c>
    </row>
    <row r="233" s="2" customFormat="1" ht="16.5" customHeight="1">
      <c r="A233" s="39"/>
      <c r="B233" s="40"/>
      <c r="C233" s="219" t="s">
        <v>408</v>
      </c>
      <c r="D233" s="219" t="s">
        <v>134</v>
      </c>
      <c r="E233" s="220" t="s">
        <v>187</v>
      </c>
      <c r="F233" s="221" t="s">
        <v>188</v>
      </c>
      <c r="G233" s="222" t="s">
        <v>142</v>
      </c>
      <c r="H233" s="223">
        <v>55</v>
      </c>
      <c r="I233" s="224"/>
      <c r="J233" s="225">
        <f>ROUND(I233*H233,2)</f>
        <v>0</v>
      </c>
      <c r="K233" s="221" t="s">
        <v>143</v>
      </c>
      <c r="L233" s="45"/>
      <c r="M233" s="226" t="s">
        <v>19</v>
      </c>
      <c r="N233" s="227" t="s">
        <v>43</v>
      </c>
      <c r="O233" s="85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0" t="s">
        <v>138</v>
      </c>
      <c r="AT233" s="230" t="s">
        <v>134</v>
      </c>
      <c r="AU233" s="230" t="s">
        <v>82</v>
      </c>
      <c r="AY233" s="18" t="s">
        <v>132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8" t="s">
        <v>80</v>
      </c>
      <c r="BK233" s="231">
        <f>ROUND(I233*H233,2)</f>
        <v>0</v>
      </c>
      <c r="BL233" s="18" t="s">
        <v>138</v>
      </c>
      <c r="BM233" s="230" t="s">
        <v>189</v>
      </c>
    </row>
    <row r="234" s="2" customFormat="1">
      <c r="A234" s="39"/>
      <c r="B234" s="40"/>
      <c r="C234" s="41"/>
      <c r="D234" s="232" t="s">
        <v>145</v>
      </c>
      <c r="E234" s="41"/>
      <c r="F234" s="233" t="s">
        <v>190</v>
      </c>
      <c r="G234" s="41"/>
      <c r="H234" s="41"/>
      <c r="I234" s="137"/>
      <c r="J234" s="41"/>
      <c r="K234" s="41"/>
      <c r="L234" s="45"/>
      <c r="M234" s="234"/>
      <c r="N234" s="235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145</v>
      </c>
      <c r="AU234" s="18" t="s">
        <v>82</v>
      </c>
    </row>
    <row r="235" s="2" customFormat="1" ht="16.5" customHeight="1">
      <c r="A235" s="39"/>
      <c r="B235" s="40"/>
      <c r="C235" s="219" t="s">
        <v>414</v>
      </c>
      <c r="D235" s="219" t="s">
        <v>134</v>
      </c>
      <c r="E235" s="220" t="s">
        <v>192</v>
      </c>
      <c r="F235" s="221" t="s">
        <v>193</v>
      </c>
      <c r="G235" s="222" t="s">
        <v>194</v>
      </c>
      <c r="H235" s="223">
        <v>99</v>
      </c>
      <c r="I235" s="224"/>
      <c r="J235" s="225">
        <f>ROUND(I235*H235,2)</f>
        <v>0</v>
      </c>
      <c r="K235" s="221" t="s">
        <v>143</v>
      </c>
      <c r="L235" s="45"/>
      <c r="M235" s="226" t="s">
        <v>19</v>
      </c>
      <c r="N235" s="227" t="s">
        <v>43</v>
      </c>
      <c r="O235" s="85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138</v>
      </c>
      <c r="AT235" s="230" t="s">
        <v>134</v>
      </c>
      <c r="AU235" s="230" t="s">
        <v>82</v>
      </c>
      <c r="AY235" s="18" t="s">
        <v>132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80</v>
      </c>
      <c r="BK235" s="231">
        <f>ROUND(I235*H235,2)</f>
        <v>0</v>
      </c>
      <c r="BL235" s="18" t="s">
        <v>138</v>
      </c>
      <c r="BM235" s="230" t="s">
        <v>195</v>
      </c>
    </row>
    <row r="236" s="2" customFormat="1">
      <c r="A236" s="39"/>
      <c r="B236" s="40"/>
      <c r="C236" s="41"/>
      <c r="D236" s="232" t="s">
        <v>145</v>
      </c>
      <c r="E236" s="41"/>
      <c r="F236" s="233" t="s">
        <v>196</v>
      </c>
      <c r="G236" s="41"/>
      <c r="H236" s="41"/>
      <c r="I236" s="137"/>
      <c r="J236" s="41"/>
      <c r="K236" s="41"/>
      <c r="L236" s="45"/>
      <c r="M236" s="234"/>
      <c r="N236" s="235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145</v>
      </c>
      <c r="AU236" s="18" t="s">
        <v>82</v>
      </c>
    </row>
    <row r="237" s="14" customFormat="1">
      <c r="A237" s="14"/>
      <c r="B237" s="246"/>
      <c r="C237" s="247"/>
      <c r="D237" s="232" t="s">
        <v>147</v>
      </c>
      <c r="E237" s="248" t="s">
        <v>19</v>
      </c>
      <c r="F237" s="249" t="s">
        <v>1684</v>
      </c>
      <c r="G237" s="247"/>
      <c r="H237" s="250">
        <v>99</v>
      </c>
      <c r="I237" s="251"/>
      <c r="J237" s="247"/>
      <c r="K237" s="247"/>
      <c r="L237" s="252"/>
      <c r="M237" s="253"/>
      <c r="N237" s="254"/>
      <c r="O237" s="254"/>
      <c r="P237" s="254"/>
      <c r="Q237" s="254"/>
      <c r="R237" s="254"/>
      <c r="S237" s="254"/>
      <c r="T237" s="25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6" t="s">
        <v>147</v>
      </c>
      <c r="AU237" s="256" t="s">
        <v>82</v>
      </c>
      <c r="AV237" s="14" t="s">
        <v>82</v>
      </c>
      <c r="AW237" s="14" t="s">
        <v>33</v>
      </c>
      <c r="AX237" s="14" t="s">
        <v>80</v>
      </c>
      <c r="AY237" s="256" t="s">
        <v>132</v>
      </c>
    </row>
    <row r="238" s="2" customFormat="1" ht="16.5" customHeight="1">
      <c r="A238" s="39"/>
      <c r="B238" s="40"/>
      <c r="C238" s="219" t="s">
        <v>419</v>
      </c>
      <c r="D238" s="219" t="s">
        <v>134</v>
      </c>
      <c r="E238" s="220" t="s">
        <v>398</v>
      </c>
      <c r="F238" s="221" t="s">
        <v>399</v>
      </c>
      <c r="G238" s="222" t="s">
        <v>142</v>
      </c>
      <c r="H238" s="223">
        <v>37.5</v>
      </c>
      <c r="I238" s="224"/>
      <c r="J238" s="225">
        <f>ROUND(I238*H238,2)</f>
        <v>0</v>
      </c>
      <c r="K238" s="221" t="s">
        <v>143</v>
      </c>
      <c r="L238" s="45"/>
      <c r="M238" s="226" t="s">
        <v>19</v>
      </c>
      <c r="N238" s="227" t="s">
        <v>43</v>
      </c>
      <c r="O238" s="85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138</v>
      </c>
      <c r="AT238" s="230" t="s">
        <v>134</v>
      </c>
      <c r="AU238" s="230" t="s">
        <v>82</v>
      </c>
      <c r="AY238" s="18" t="s">
        <v>132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80</v>
      </c>
      <c r="BK238" s="231">
        <f>ROUND(I238*H238,2)</f>
        <v>0</v>
      </c>
      <c r="BL238" s="18" t="s">
        <v>138</v>
      </c>
      <c r="BM238" s="230" t="s">
        <v>1082</v>
      </c>
    </row>
    <row r="239" s="2" customFormat="1">
      <c r="A239" s="39"/>
      <c r="B239" s="40"/>
      <c r="C239" s="41"/>
      <c r="D239" s="232" t="s">
        <v>145</v>
      </c>
      <c r="E239" s="41"/>
      <c r="F239" s="233" t="s">
        <v>401</v>
      </c>
      <c r="G239" s="41"/>
      <c r="H239" s="41"/>
      <c r="I239" s="137"/>
      <c r="J239" s="41"/>
      <c r="K239" s="41"/>
      <c r="L239" s="45"/>
      <c r="M239" s="234"/>
      <c r="N239" s="235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145</v>
      </c>
      <c r="AU239" s="18" t="s">
        <v>82</v>
      </c>
    </row>
    <row r="240" s="14" customFormat="1">
      <c r="A240" s="14"/>
      <c r="B240" s="246"/>
      <c r="C240" s="247"/>
      <c r="D240" s="232" t="s">
        <v>147</v>
      </c>
      <c r="E240" s="248" t="s">
        <v>19</v>
      </c>
      <c r="F240" s="249" t="s">
        <v>1685</v>
      </c>
      <c r="G240" s="247"/>
      <c r="H240" s="250">
        <v>55</v>
      </c>
      <c r="I240" s="251"/>
      <c r="J240" s="247"/>
      <c r="K240" s="247"/>
      <c r="L240" s="252"/>
      <c r="M240" s="253"/>
      <c r="N240" s="254"/>
      <c r="O240" s="254"/>
      <c r="P240" s="254"/>
      <c r="Q240" s="254"/>
      <c r="R240" s="254"/>
      <c r="S240" s="254"/>
      <c r="T240" s="25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6" t="s">
        <v>147</v>
      </c>
      <c r="AU240" s="256" t="s">
        <v>82</v>
      </c>
      <c r="AV240" s="14" t="s">
        <v>82</v>
      </c>
      <c r="AW240" s="14" t="s">
        <v>33</v>
      </c>
      <c r="AX240" s="14" t="s">
        <v>72</v>
      </c>
      <c r="AY240" s="256" t="s">
        <v>132</v>
      </c>
    </row>
    <row r="241" s="14" customFormat="1">
      <c r="A241" s="14"/>
      <c r="B241" s="246"/>
      <c r="C241" s="247"/>
      <c r="D241" s="232" t="s">
        <v>147</v>
      </c>
      <c r="E241" s="248" t="s">
        <v>19</v>
      </c>
      <c r="F241" s="249" t="s">
        <v>1686</v>
      </c>
      <c r="G241" s="247"/>
      <c r="H241" s="250">
        <v>-3.5</v>
      </c>
      <c r="I241" s="251"/>
      <c r="J241" s="247"/>
      <c r="K241" s="247"/>
      <c r="L241" s="252"/>
      <c r="M241" s="253"/>
      <c r="N241" s="254"/>
      <c r="O241" s="254"/>
      <c r="P241" s="254"/>
      <c r="Q241" s="254"/>
      <c r="R241" s="254"/>
      <c r="S241" s="254"/>
      <c r="T241" s="25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6" t="s">
        <v>147</v>
      </c>
      <c r="AU241" s="256" t="s">
        <v>82</v>
      </c>
      <c r="AV241" s="14" t="s">
        <v>82</v>
      </c>
      <c r="AW241" s="14" t="s">
        <v>33</v>
      </c>
      <c r="AX241" s="14" t="s">
        <v>72</v>
      </c>
      <c r="AY241" s="256" t="s">
        <v>132</v>
      </c>
    </row>
    <row r="242" s="14" customFormat="1">
      <c r="A242" s="14"/>
      <c r="B242" s="246"/>
      <c r="C242" s="247"/>
      <c r="D242" s="232" t="s">
        <v>147</v>
      </c>
      <c r="E242" s="248" t="s">
        <v>19</v>
      </c>
      <c r="F242" s="249" t="s">
        <v>1687</v>
      </c>
      <c r="G242" s="247"/>
      <c r="H242" s="250">
        <v>-14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6" t="s">
        <v>147</v>
      </c>
      <c r="AU242" s="256" t="s">
        <v>82</v>
      </c>
      <c r="AV242" s="14" t="s">
        <v>82</v>
      </c>
      <c r="AW242" s="14" t="s">
        <v>33</v>
      </c>
      <c r="AX242" s="14" t="s">
        <v>72</v>
      </c>
      <c r="AY242" s="256" t="s">
        <v>132</v>
      </c>
    </row>
    <row r="243" s="15" customFormat="1">
      <c r="A243" s="15"/>
      <c r="B243" s="257"/>
      <c r="C243" s="258"/>
      <c r="D243" s="232" t="s">
        <v>147</v>
      </c>
      <c r="E243" s="259" t="s">
        <v>19</v>
      </c>
      <c r="F243" s="260" t="s">
        <v>163</v>
      </c>
      <c r="G243" s="258"/>
      <c r="H243" s="261">
        <v>37.5</v>
      </c>
      <c r="I243" s="262"/>
      <c r="J243" s="258"/>
      <c r="K243" s="258"/>
      <c r="L243" s="263"/>
      <c r="M243" s="264"/>
      <c r="N243" s="265"/>
      <c r="O243" s="265"/>
      <c r="P243" s="265"/>
      <c r="Q243" s="265"/>
      <c r="R243" s="265"/>
      <c r="S243" s="265"/>
      <c r="T243" s="266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7" t="s">
        <v>147</v>
      </c>
      <c r="AU243" s="267" t="s">
        <v>82</v>
      </c>
      <c r="AV243" s="15" t="s">
        <v>138</v>
      </c>
      <c r="AW243" s="15" t="s">
        <v>33</v>
      </c>
      <c r="AX243" s="15" t="s">
        <v>80</v>
      </c>
      <c r="AY243" s="267" t="s">
        <v>132</v>
      </c>
    </row>
    <row r="244" s="2" customFormat="1" ht="16.5" customHeight="1">
      <c r="A244" s="39"/>
      <c r="B244" s="40"/>
      <c r="C244" s="268" t="s">
        <v>425</v>
      </c>
      <c r="D244" s="268" t="s">
        <v>207</v>
      </c>
      <c r="E244" s="269" t="s">
        <v>917</v>
      </c>
      <c r="F244" s="270" t="s">
        <v>918</v>
      </c>
      <c r="G244" s="271" t="s">
        <v>194</v>
      </c>
      <c r="H244" s="272">
        <v>77.028999999999996</v>
      </c>
      <c r="I244" s="273"/>
      <c r="J244" s="274">
        <f>ROUND(I244*H244,2)</f>
        <v>0</v>
      </c>
      <c r="K244" s="270" t="s">
        <v>143</v>
      </c>
      <c r="L244" s="275"/>
      <c r="M244" s="276" t="s">
        <v>19</v>
      </c>
      <c r="N244" s="277" t="s">
        <v>43</v>
      </c>
      <c r="O244" s="85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180</v>
      </c>
      <c r="AT244" s="230" t="s">
        <v>207</v>
      </c>
      <c r="AU244" s="230" t="s">
        <v>82</v>
      </c>
      <c r="AY244" s="18" t="s">
        <v>132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8" t="s">
        <v>80</v>
      </c>
      <c r="BK244" s="231">
        <f>ROUND(I244*H244,2)</f>
        <v>0</v>
      </c>
      <c r="BL244" s="18" t="s">
        <v>138</v>
      </c>
      <c r="BM244" s="230" t="s">
        <v>1083</v>
      </c>
    </row>
    <row r="245" s="2" customFormat="1">
      <c r="A245" s="39"/>
      <c r="B245" s="40"/>
      <c r="C245" s="41"/>
      <c r="D245" s="232" t="s">
        <v>145</v>
      </c>
      <c r="E245" s="41"/>
      <c r="F245" s="233" t="s">
        <v>918</v>
      </c>
      <c r="G245" s="41"/>
      <c r="H245" s="41"/>
      <c r="I245" s="137"/>
      <c r="J245" s="41"/>
      <c r="K245" s="41"/>
      <c r="L245" s="45"/>
      <c r="M245" s="234"/>
      <c r="N245" s="235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145</v>
      </c>
      <c r="AU245" s="18" t="s">
        <v>82</v>
      </c>
    </row>
    <row r="246" s="14" customFormat="1">
      <c r="A246" s="14"/>
      <c r="B246" s="246"/>
      <c r="C246" s="247"/>
      <c r="D246" s="232" t="s">
        <v>147</v>
      </c>
      <c r="E246" s="248" t="s">
        <v>19</v>
      </c>
      <c r="F246" s="249" t="s">
        <v>1688</v>
      </c>
      <c r="G246" s="247"/>
      <c r="H246" s="250">
        <v>77.028999999999996</v>
      </c>
      <c r="I246" s="251"/>
      <c r="J246" s="247"/>
      <c r="K246" s="247"/>
      <c r="L246" s="252"/>
      <c r="M246" s="253"/>
      <c r="N246" s="254"/>
      <c r="O246" s="254"/>
      <c r="P246" s="254"/>
      <c r="Q246" s="254"/>
      <c r="R246" s="254"/>
      <c r="S246" s="254"/>
      <c r="T246" s="255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6" t="s">
        <v>147</v>
      </c>
      <c r="AU246" s="256" t="s">
        <v>82</v>
      </c>
      <c r="AV246" s="14" t="s">
        <v>82</v>
      </c>
      <c r="AW246" s="14" t="s">
        <v>33</v>
      </c>
      <c r="AX246" s="14" t="s">
        <v>80</v>
      </c>
      <c r="AY246" s="256" t="s">
        <v>132</v>
      </c>
    </row>
    <row r="247" s="2" customFormat="1" ht="16.5" customHeight="1">
      <c r="A247" s="39"/>
      <c r="B247" s="40"/>
      <c r="C247" s="219" t="s">
        <v>433</v>
      </c>
      <c r="D247" s="219" t="s">
        <v>134</v>
      </c>
      <c r="E247" s="220" t="s">
        <v>922</v>
      </c>
      <c r="F247" s="221" t="s">
        <v>923</v>
      </c>
      <c r="G247" s="222" t="s">
        <v>142</v>
      </c>
      <c r="H247" s="223">
        <v>55</v>
      </c>
      <c r="I247" s="224"/>
      <c r="J247" s="225">
        <f>ROUND(I247*H247,2)</f>
        <v>0</v>
      </c>
      <c r="K247" s="221" t="s">
        <v>143</v>
      </c>
      <c r="L247" s="45"/>
      <c r="M247" s="226" t="s">
        <v>19</v>
      </c>
      <c r="N247" s="227" t="s">
        <v>43</v>
      </c>
      <c r="O247" s="85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138</v>
      </c>
      <c r="AT247" s="230" t="s">
        <v>134</v>
      </c>
      <c r="AU247" s="230" t="s">
        <v>82</v>
      </c>
      <c r="AY247" s="18" t="s">
        <v>132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80</v>
      </c>
      <c r="BK247" s="231">
        <f>ROUND(I247*H247,2)</f>
        <v>0</v>
      </c>
      <c r="BL247" s="18" t="s">
        <v>138</v>
      </c>
      <c r="BM247" s="230" t="s">
        <v>1085</v>
      </c>
    </row>
    <row r="248" s="2" customFormat="1">
      <c r="A248" s="39"/>
      <c r="B248" s="40"/>
      <c r="C248" s="41"/>
      <c r="D248" s="232" t="s">
        <v>145</v>
      </c>
      <c r="E248" s="41"/>
      <c r="F248" s="233" t="s">
        <v>925</v>
      </c>
      <c r="G248" s="41"/>
      <c r="H248" s="41"/>
      <c r="I248" s="137"/>
      <c r="J248" s="41"/>
      <c r="K248" s="41"/>
      <c r="L248" s="45"/>
      <c r="M248" s="234"/>
      <c r="N248" s="235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145</v>
      </c>
      <c r="AU248" s="18" t="s">
        <v>82</v>
      </c>
    </row>
    <row r="249" s="13" customFormat="1">
      <c r="A249" s="13"/>
      <c r="B249" s="236"/>
      <c r="C249" s="237"/>
      <c r="D249" s="232" t="s">
        <v>147</v>
      </c>
      <c r="E249" s="238" t="s">
        <v>19</v>
      </c>
      <c r="F249" s="239" t="s">
        <v>926</v>
      </c>
      <c r="G249" s="237"/>
      <c r="H249" s="238" t="s">
        <v>19</v>
      </c>
      <c r="I249" s="240"/>
      <c r="J249" s="237"/>
      <c r="K249" s="237"/>
      <c r="L249" s="241"/>
      <c r="M249" s="242"/>
      <c r="N249" s="243"/>
      <c r="O249" s="243"/>
      <c r="P249" s="243"/>
      <c r="Q249" s="243"/>
      <c r="R249" s="243"/>
      <c r="S249" s="243"/>
      <c r="T249" s="24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5" t="s">
        <v>147</v>
      </c>
      <c r="AU249" s="245" t="s">
        <v>82</v>
      </c>
      <c r="AV249" s="13" t="s">
        <v>80</v>
      </c>
      <c r="AW249" s="13" t="s">
        <v>33</v>
      </c>
      <c r="AX249" s="13" t="s">
        <v>72</v>
      </c>
      <c r="AY249" s="245" t="s">
        <v>132</v>
      </c>
    </row>
    <row r="250" s="14" customFormat="1">
      <c r="A250" s="14"/>
      <c r="B250" s="246"/>
      <c r="C250" s="247"/>
      <c r="D250" s="232" t="s">
        <v>147</v>
      </c>
      <c r="E250" s="248" t="s">
        <v>19</v>
      </c>
      <c r="F250" s="249" t="s">
        <v>1689</v>
      </c>
      <c r="G250" s="247"/>
      <c r="H250" s="250">
        <v>37.5</v>
      </c>
      <c r="I250" s="251"/>
      <c r="J250" s="247"/>
      <c r="K250" s="247"/>
      <c r="L250" s="252"/>
      <c r="M250" s="253"/>
      <c r="N250" s="254"/>
      <c r="O250" s="254"/>
      <c r="P250" s="254"/>
      <c r="Q250" s="254"/>
      <c r="R250" s="254"/>
      <c r="S250" s="254"/>
      <c r="T250" s="25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6" t="s">
        <v>147</v>
      </c>
      <c r="AU250" s="256" t="s">
        <v>82</v>
      </c>
      <c r="AV250" s="14" t="s">
        <v>82</v>
      </c>
      <c r="AW250" s="14" t="s">
        <v>33</v>
      </c>
      <c r="AX250" s="14" t="s">
        <v>72</v>
      </c>
      <c r="AY250" s="256" t="s">
        <v>132</v>
      </c>
    </row>
    <row r="251" s="14" customFormat="1">
      <c r="A251" s="14"/>
      <c r="B251" s="246"/>
      <c r="C251" s="247"/>
      <c r="D251" s="232" t="s">
        <v>147</v>
      </c>
      <c r="E251" s="248" t="s">
        <v>19</v>
      </c>
      <c r="F251" s="249" t="s">
        <v>1690</v>
      </c>
      <c r="G251" s="247"/>
      <c r="H251" s="250">
        <v>3.5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6" t="s">
        <v>147</v>
      </c>
      <c r="AU251" s="256" t="s">
        <v>82</v>
      </c>
      <c r="AV251" s="14" t="s">
        <v>82</v>
      </c>
      <c r="AW251" s="14" t="s">
        <v>33</v>
      </c>
      <c r="AX251" s="14" t="s">
        <v>72</v>
      </c>
      <c r="AY251" s="256" t="s">
        <v>132</v>
      </c>
    </row>
    <row r="252" s="14" customFormat="1">
      <c r="A252" s="14"/>
      <c r="B252" s="246"/>
      <c r="C252" s="247"/>
      <c r="D252" s="232" t="s">
        <v>147</v>
      </c>
      <c r="E252" s="248" t="s">
        <v>19</v>
      </c>
      <c r="F252" s="249" t="s">
        <v>1691</v>
      </c>
      <c r="G252" s="247"/>
      <c r="H252" s="250">
        <v>14</v>
      </c>
      <c r="I252" s="251"/>
      <c r="J252" s="247"/>
      <c r="K252" s="247"/>
      <c r="L252" s="252"/>
      <c r="M252" s="253"/>
      <c r="N252" s="254"/>
      <c r="O252" s="254"/>
      <c r="P252" s="254"/>
      <c r="Q252" s="254"/>
      <c r="R252" s="254"/>
      <c r="S252" s="254"/>
      <c r="T252" s="255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6" t="s">
        <v>147</v>
      </c>
      <c r="AU252" s="256" t="s">
        <v>82</v>
      </c>
      <c r="AV252" s="14" t="s">
        <v>82</v>
      </c>
      <c r="AW252" s="14" t="s">
        <v>33</v>
      </c>
      <c r="AX252" s="14" t="s">
        <v>72</v>
      </c>
      <c r="AY252" s="256" t="s">
        <v>132</v>
      </c>
    </row>
    <row r="253" s="15" customFormat="1">
      <c r="A253" s="15"/>
      <c r="B253" s="257"/>
      <c r="C253" s="258"/>
      <c r="D253" s="232" t="s">
        <v>147</v>
      </c>
      <c r="E253" s="259" t="s">
        <v>19</v>
      </c>
      <c r="F253" s="260" t="s">
        <v>163</v>
      </c>
      <c r="G253" s="258"/>
      <c r="H253" s="261">
        <v>55</v>
      </c>
      <c r="I253" s="262"/>
      <c r="J253" s="258"/>
      <c r="K253" s="258"/>
      <c r="L253" s="263"/>
      <c r="M253" s="264"/>
      <c r="N253" s="265"/>
      <c r="O253" s="265"/>
      <c r="P253" s="265"/>
      <c r="Q253" s="265"/>
      <c r="R253" s="265"/>
      <c r="S253" s="265"/>
      <c r="T253" s="266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7" t="s">
        <v>147</v>
      </c>
      <c r="AU253" s="267" t="s">
        <v>82</v>
      </c>
      <c r="AV253" s="15" t="s">
        <v>138</v>
      </c>
      <c r="AW253" s="15" t="s">
        <v>33</v>
      </c>
      <c r="AX253" s="15" t="s">
        <v>80</v>
      </c>
      <c r="AY253" s="267" t="s">
        <v>132</v>
      </c>
    </row>
    <row r="254" s="2" customFormat="1" ht="16.5" customHeight="1">
      <c r="A254" s="39"/>
      <c r="B254" s="40"/>
      <c r="C254" s="219" t="s">
        <v>437</v>
      </c>
      <c r="D254" s="219" t="s">
        <v>134</v>
      </c>
      <c r="E254" s="220" t="s">
        <v>390</v>
      </c>
      <c r="F254" s="221" t="s">
        <v>391</v>
      </c>
      <c r="G254" s="222" t="s">
        <v>142</v>
      </c>
      <c r="H254" s="223">
        <v>55</v>
      </c>
      <c r="I254" s="224"/>
      <c r="J254" s="225">
        <f>ROUND(I254*H254,2)</f>
        <v>0</v>
      </c>
      <c r="K254" s="221" t="s">
        <v>143</v>
      </c>
      <c r="L254" s="45"/>
      <c r="M254" s="226" t="s">
        <v>19</v>
      </c>
      <c r="N254" s="227" t="s">
        <v>43</v>
      </c>
      <c r="O254" s="85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138</v>
      </c>
      <c r="AT254" s="230" t="s">
        <v>134</v>
      </c>
      <c r="AU254" s="230" t="s">
        <v>82</v>
      </c>
      <c r="AY254" s="18" t="s">
        <v>132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80</v>
      </c>
      <c r="BK254" s="231">
        <f>ROUND(I254*H254,2)</f>
        <v>0</v>
      </c>
      <c r="BL254" s="18" t="s">
        <v>138</v>
      </c>
      <c r="BM254" s="230" t="s">
        <v>1087</v>
      </c>
    </row>
    <row r="255" s="2" customFormat="1">
      <c r="A255" s="39"/>
      <c r="B255" s="40"/>
      <c r="C255" s="41"/>
      <c r="D255" s="232" t="s">
        <v>145</v>
      </c>
      <c r="E255" s="41"/>
      <c r="F255" s="233" t="s">
        <v>393</v>
      </c>
      <c r="G255" s="41"/>
      <c r="H255" s="41"/>
      <c r="I255" s="137"/>
      <c r="J255" s="41"/>
      <c r="K255" s="41"/>
      <c r="L255" s="45"/>
      <c r="M255" s="234"/>
      <c r="N255" s="235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145</v>
      </c>
      <c r="AU255" s="18" t="s">
        <v>82</v>
      </c>
    </row>
    <row r="256" s="2" customFormat="1" ht="16.5" customHeight="1">
      <c r="A256" s="39"/>
      <c r="B256" s="40"/>
      <c r="C256" s="219" t="s">
        <v>442</v>
      </c>
      <c r="D256" s="219" t="s">
        <v>134</v>
      </c>
      <c r="E256" s="220" t="s">
        <v>932</v>
      </c>
      <c r="F256" s="221" t="s">
        <v>933</v>
      </c>
      <c r="G256" s="222" t="s">
        <v>142</v>
      </c>
      <c r="H256" s="223">
        <v>14</v>
      </c>
      <c r="I256" s="224"/>
      <c r="J256" s="225">
        <f>ROUND(I256*H256,2)</f>
        <v>0</v>
      </c>
      <c r="K256" s="221" t="s">
        <v>143</v>
      </c>
      <c r="L256" s="45"/>
      <c r="M256" s="226" t="s">
        <v>19</v>
      </c>
      <c r="N256" s="227" t="s">
        <v>43</v>
      </c>
      <c r="O256" s="85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138</v>
      </c>
      <c r="AT256" s="230" t="s">
        <v>134</v>
      </c>
      <c r="AU256" s="230" t="s">
        <v>82</v>
      </c>
      <c r="AY256" s="18" t="s">
        <v>132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80</v>
      </c>
      <c r="BK256" s="231">
        <f>ROUND(I256*H256,2)</f>
        <v>0</v>
      </c>
      <c r="BL256" s="18" t="s">
        <v>138</v>
      </c>
      <c r="BM256" s="230" t="s">
        <v>1692</v>
      </c>
    </row>
    <row r="257" s="2" customFormat="1">
      <c r="A257" s="39"/>
      <c r="B257" s="40"/>
      <c r="C257" s="41"/>
      <c r="D257" s="232" t="s">
        <v>145</v>
      </c>
      <c r="E257" s="41"/>
      <c r="F257" s="233" t="s">
        <v>935</v>
      </c>
      <c r="G257" s="41"/>
      <c r="H257" s="41"/>
      <c r="I257" s="137"/>
      <c r="J257" s="41"/>
      <c r="K257" s="41"/>
      <c r="L257" s="45"/>
      <c r="M257" s="234"/>
      <c r="N257" s="235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145</v>
      </c>
      <c r="AU257" s="18" t="s">
        <v>82</v>
      </c>
    </row>
    <row r="258" s="14" customFormat="1">
      <c r="A258" s="14"/>
      <c r="B258" s="246"/>
      <c r="C258" s="247"/>
      <c r="D258" s="232" t="s">
        <v>147</v>
      </c>
      <c r="E258" s="248" t="s">
        <v>19</v>
      </c>
      <c r="F258" s="249" t="s">
        <v>1693</v>
      </c>
      <c r="G258" s="247"/>
      <c r="H258" s="250">
        <v>14</v>
      </c>
      <c r="I258" s="251"/>
      <c r="J258" s="247"/>
      <c r="K258" s="247"/>
      <c r="L258" s="252"/>
      <c r="M258" s="253"/>
      <c r="N258" s="254"/>
      <c r="O258" s="254"/>
      <c r="P258" s="254"/>
      <c r="Q258" s="254"/>
      <c r="R258" s="254"/>
      <c r="S258" s="254"/>
      <c r="T258" s="255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6" t="s">
        <v>147</v>
      </c>
      <c r="AU258" s="256" t="s">
        <v>82</v>
      </c>
      <c r="AV258" s="14" t="s">
        <v>82</v>
      </c>
      <c r="AW258" s="14" t="s">
        <v>33</v>
      </c>
      <c r="AX258" s="14" t="s">
        <v>80</v>
      </c>
      <c r="AY258" s="256" t="s">
        <v>132</v>
      </c>
    </row>
    <row r="259" s="2" customFormat="1" ht="16.5" customHeight="1">
      <c r="A259" s="39"/>
      <c r="B259" s="40"/>
      <c r="C259" s="268" t="s">
        <v>447</v>
      </c>
      <c r="D259" s="268" t="s">
        <v>207</v>
      </c>
      <c r="E259" s="269" t="s">
        <v>1510</v>
      </c>
      <c r="F259" s="270" t="s">
        <v>1511</v>
      </c>
      <c r="G259" s="271" t="s">
        <v>194</v>
      </c>
      <c r="H259" s="272">
        <v>28.757000000000001</v>
      </c>
      <c r="I259" s="273"/>
      <c r="J259" s="274">
        <f>ROUND(I259*H259,2)</f>
        <v>0</v>
      </c>
      <c r="K259" s="270" t="s">
        <v>19</v>
      </c>
      <c r="L259" s="275"/>
      <c r="M259" s="276" t="s">
        <v>19</v>
      </c>
      <c r="N259" s="277" t="s">
        <v>43</v>
      </c>
      <c r="O259" s="85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0" t="s">
        <v>180</v>
      </c>
      <c r="AT259" s="230" t="s">
        <v>207</v>
      </c>
      <c r="AU259" s="230" t="s">
        <v>82</v>
      </c>
      <c r="AY259" s="18" t="s">
        <v>132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8" t="s">
        <v>80</v>
      </c>
      <c r="BK259" s="231">
        <f>ROUND(I259*H259,2)</f>
        <v>0</v>
      </c>
      <c r="BL259" s="18" t="s">
        <v>138</v>
      </c>
      <c r="BM259" s="230" t="s">
        <v>1694</v>
      </c>
    </row>
    <row r="260" s="2" customFormat="1">
      <c r="A260" s="39"/>
      <c r="B260" s="40"/>
      <c r="C260" s="41"/>
      <c r="D260" s="232" t="s">
        <v>145</v>
      </c>
      <c r="E260" s="41"/>
      <c r="F260" s="233" t="s">
        <v>1511</v>
      </c>
      <c r="G260" s="41"/>
      <c r="H260" s="41"/>
      <c r="I260" s="137"/>
      <c r="J260" s="41"/>
      <c r="K260" s="41"/>
      <c r="L260" s="45"/>
      <c r="M260" s="234"/>
      <c r="N260" s="235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145</v>
      </c>
      <c r="AU260" s="18" t="s">
        <v>82</v>
      </c>
    </row>
    <row r="261" s="14" customFormat="1">
      <c r="A261" s="14"/>
      <c r="B261" s="246"/>
      <c r="C261" s="247"/>
      <c r="D261" s="232" t="s">
        <v>147</v>
      </c>
      <c r="E261" s="248" t="s">
        <v>19</v>
      </c>
      <c r="F261" s="249" t="s">
        <v>1695</v>
      </c>
      <c r="G261" s="247"/>
      <c r="H261" s="250">
        <v>28.757000000000001</v>
      </c>
      <c r="I261" s="251"/>
      <c r="J261" s="247"/>
      <c r="K261" s="247"/>
      <c r="L261" s="252"/>
      <c r="M261" s="253"/>
      <c r="N261" s="254"/>
      <c r="O261" s="254"/>
      <c r="P261" s="254"/>
      <c r="Q261" s="254"/>
      <c r="R261" s="254"/>
      <c r="S261" s="254"/>
      <c r="T261" s="25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6" t="s">
        <v>147</v>
      </c>
      <c r="AU261" s="256" t="s">
        <v>82</v>
      </c>
      <c r="AV261" s="14" t="s">
        <v>82</v>
      </c>
      <c r="AW261" s="14" t="s">
        <v>33</v>
      </c>
      <c r="AX261" s="14" t="s">
        <v>80</v>
      </c>
      <c r="AY261" s="256" t="s">
        <v>132</v>
      </c>
    </row>
    <row r="262" s="2" customFormat="1" ht="16.5" customHeight="1">
      <c r="A262" s="39"/>
      <c r="B262" s="40"/>
      <c r="C262" s="219" t="s">
        <v>453</v>
      </c>
      <c r="D262" s="219" t="s">
        <v>134</v>
      </c>
      <c r="E262" s="220" t="s">
        <v>1448</v>
      </c>
      <c r="F262" s="221" t="s">
        <v>1449</v>
      </c>
      <c r="G262" s="222" t="s">
        <v>142</v>
      </c>
      <c r="H262" s="223">
        <v>3.5</v>
      </c>
      <c r="I262" s="224"/>
      <c r="J262" s="225">
        <f>ROUND(I262*H262,2)</f>
        <v>0</v>
      </c>
      <c r="K262" s="221" t="s">
        <v>143</v>
      </c>
      <c r="L262" s="45"/>
      <c r="M262" s="226" t="s">
        <v>19</v>
      </c>
      <c r="N262" s="227" t="s">
        <v>43</v>
      </c>
      <c r="O262" s="85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138</v>
      </c>
      <c r="AT262" s="230" t="s">
        <v>134</v>
      </c>
      <c r="AU262" s="230" t="s">
        <v>82</v>
      </c>
      <c r="AY262" s="18" t="s">
        <v>132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8" t="s">
        <v>80</v>
      </c>
      <c r="BK262" s="231">
        <f>ROUND(I262*H262,2)</f>
        <v>0</v>
      </c>
      <c r="BL262" s="18" t="s">
        <v>138</v>
      </c>
      <c r="BM262" s="230" t="s">
        <v>1696</v>
      </c>
    </row>
    <row r="263" s="2" customFormat="1">
      <c r="A263" s="39"/>
      <c r="B263" s="40"/>
      <c r="C263" s="41"/>
      <c r="D263" s="232" t="s">
        <v>145</v>
      </c>
      <c r="E263" s="41"/>
      <c r="F263" s="233" t="s">
        <v>1451</v>
      </c>
      <c r="G263" s="41"/>
      <c r="H263" s="41"/>
      <c r="I263" s="137"/>
      <c r="J263" s="41"/>
      <c r="K263" s="41"/>
      <c r="L263" s="45"/>
      <c r="M263" s="234"/>
      <c r="N263" s="235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145</v>
      </c>
      <c r="AU263" s="18" t="s">
        <v>82</v>
      </c>
    </row>
    <row r="264" s="14" customFormat="1">
      <c r="A264" s="14"/>
      <c r="B264" s="246"/>
      <c r="C264" s="247"/>
      <c r="D264" s="232" t="s">
        <v>147</v>
      </c>
      <c r="E264" s="248" t="s">
        <v>19</v>
      </c>
      <c r="F264" s="249" t="s">
        <v>1697</v>
      </c>
      <c r="G264" s="247"/>
      <c r="H264" s="250">
        <v>3.5</v>
      </c>
      <c r="I264" s="251"/>
      <c r="J264" s="247"/>
      <c r="K264" s="247"/>
      <c r="L264" s="252"/>
      <c r="M264" s="253"/>
      <c r="N264" s="254"/>
      <c r="O264" s="254"/>
      <c r="P264" s="254"/>
      <c r="Q264" s="254"/>
      <c r="R264" s="254"/>
      <c r="S264" s="254"/>
      <c r="T264" s="25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6" t="s">
        <v>147</v>
      </c>
      <c r="AU264" s="256" t="s">
        <v>82</v>
      </c>
      <c r="AV264" s="14" t="s">
        <v>82</v>
      </c>
      <c r="AW264" s="14" t="s">
        <v>33</v>
      </c>
      <c r="AX264" s="14" t="s">
        <v>80</v>
      </c>
      <c r="AY264" s="256" t="s">
        <v>132</v>
      </c>
    </row>
    <row r="265" s="2" customFormat="1" ht="16.5" customHeight="1">
      <c r="A265" s="39"/>
      <c r="B265" s="40"/>
      <c r="C265" s="219" t="s">
        <v>460</v>
      </c>
      <c r="D265" s="219" t="s">
        <v>134</v>
      </c>
      <c r="E265" s="220" t="s">
        <v>199</v>
      </c>
      <c r="F265" s="221" t="s">
        <v>200</v>
      </c>
      <c r="G265" s="222" t="s">
        <v>201</v>
      </c>
      <c r="H265" s="223">
        <v>5</v>
      </c>
      <c r="I265" s="224"/>
      <c r="J265" s="225">
        <f>ROUND(I265*H265,2)</f>
        <v>0</v>
      </c>
      <c r="K265" s="221" t="s">
        <v>143</v>
      </c>
      <c r="L265" s="45"/>
      <c r="M265" s="226" t="s">
        <v>19</v>
      </c>
      <c r="N265" s="227" t="s">
        <v>43</v>
      </c>
      <c r="O265" s="85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138</v>
      </c>
      <c r="AT265" s="230" t="s">
        <v>134</v>
      </c>
      <c r="AU265" s="230" t="s">
        <v>82</v>
      </c>
      <c r="AY265" s="18" t="s">
        <v>132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80</v>
      </c>
      <c r="BK265" s="231">
        <f>ROUND(I265*H265,2)</f>
        <v>0</v>
      </c>
      <c r="BL265" s="18" t="s">
        <v>138</v>
      </c>
      <c r="BM265" s="230" t="s">
        <v>202</v>
      </c>
    </row>
    <row r="266" s="2" customFormat="1">
      <c r="A266" s="39"/>
      <c r="B266" s="40"/>
      <c r="C266" s="41"/>
      <c r="D266" s="232" t="s">
        <v>145</v>
      </c>
      <c r="E266" s="41"/>
      <c r="F266" s="233" t="s">
        <v>203</v>
      </c>
      <c r="G266" s="41"/>
      <c r="H266" s="41"/>
      <c r="I266" s="137"/>
      <c r="J266" s="41"/>
      <c r="K266" s="41"/>
      <c r="L266" s="45"/>
      <c r="M266" s="234"/>
      <c r="N266" s="235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145</v>
      </c>
      <c r="AU266" s="18" t="s">
        <v>82</v>
      </c>
    </row>
    <row r="267" s="14" customFormat="1">
      <c r="A267" s="14"/>
      <c r="B267" s="246"/>
      <c r="C267" s="247"/>
      <c r="D267" s="232" t="s">
        <v>147</v>
      </c>
      <c r="E267" s="248" t="s">
        <v>19</v>
      </c>
      <c r="F267" s="249" t="s">
        <v>1698</v>
      </c>
      <c r="G267" s="247"/>
      <c r="H267" s="250">
        <v>5</v>
      </c>
      <c r="I267" s="251"/>
      <c r="J267" s="247"/>
      <c r="K267" s="247"/>
      <c r="L267" s="252"/>
      <c r="M267" s="253"/>
      <c r="N267" s="254"/>
      <c r="O267" s="254"/>
      <c r="P267" s="254"/>
      <c r="Q267" s="254"/>
      <c r="R267" s="254"/>
      <c r="S267" s="254"/>
      <c r="T267" s="25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6" t="s">
        <v>147</v>
      </c>
      <c r="AU267" s="256" t="s">
        <v>82</v>
      </c>
      <c r="AV267" s="14" t="s">
        <v>82</v>
      </c>
      <c r="AW267" s="14" t="s">
        <v>33</v>
      </c>
      <c r="AX267" s="14" t="s">
        <v>80</v>
      </c>
      <c r="AY267" s="256" t="s">
        <v>132</v>
      </c>
    </row>
    <row r="268" s="2" customFormat="1" ht="16.5" customHeight="1">
      <c r="A268" s="39"/>
      <c r="B268" s="40"/>
      <c r="C268" s="219" t="s">
        <v>467</v>
      </c>
      <c r="D268" s="219" t="s">
        <v>134</v>
      </c>
      <c r="E268" s="220" t="s">
        <v>213</v>
      </c>
      <c r="F268" s="221" t="s">
        <v>214</v>
      </c>
      <c r="G268" s="222" t="s">
        <v>201</v>
      </c>
      <c r="H268" s="223">
        <v>5</v>
      </c>
      <c r="I268" s="224"/>
      <c r="J268" s="225">
        <f>ROUND(I268*H268,2)</f>
        <v>0</v>
      </c>
      <c r="K268" s="221" t="s">
        <v>19</v>
      </c>
      <c r="L268" s="45"/>
      <c r="M268" s="226" t="s">
        <v>19</v>
      </c>
      <c r="N268" s="227" t="s">
        <v>43</v>
      </c>
      <c r="O268" s="85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138</v>
      </c>
      <c r="AT268" s="230" t="s">
        <v>134</v>
      </c>
      <c r="AU268" s="230" t="s">
        <v>82</v>
      </c>
      <c r="AY268" s="18" t="s">
        <v>132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80</v>
      </c>
      <c r="BK268" s="231">
        <f>ROUND(I268*H268,2)</f>
        <v>0</v>
      </c>
      <c r="BL268" s="18" t="s">
        <v>138</v>
      </c>
      <c r="BM268" s="230" t="s">
        <v>215</v>
      </c>
    </row>
    <row r="269" s="2" customFormat="1">
      <c r="A269" s="39"/>
      <c r="B269" s="40"/>
      <c r="C269" s="41"/>
      <c r="D269" s="232" t="s">
        <v>145</v>
      </c>
      <c r="E269" s="41"/>
      <c r="F269" s="233" t="s">
        <v>216</v>
      </c>
      <c r="G269" s="41"/>
      <c r="H269" s="41"/>
      <c r="I269" s="137"/>
      <c r="J269" s="41"/>
      <c r="K269" s="41"/>
      <c r="L269" s="45"/>
      <c r="M269" s="234"/>
      <c r="N269" s="235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145</v>
      </c>
      <c r="AU269" s="18" t="s">
        <v>82</v>
      </c>
    </row>
    <row r="270" s="2" customFormat="1" ht="16.5" customHeight="1">
      <c r="A270" s="39"/>
      <c r="B270" s="40"/>
      <c r="C270" s="219" t="s">
        <v>471</v>
      </c>
      <c r="D270" s="219" t="s">
        <v>134</v>
      </c>
      <c r="E270" s="220" t="s">
        <v>1699</v>
      </c>
      <c r="F270" s="221" t="s">
        <v>1700</v>
      </c>
      <c r="G270" s="222" t="s">
        <v>352</v>
      </c>
      <c r="H270" s="223">
        <v>35</v>
      </c>
      <c r="I270" s="224"/>
      <c r="J270" s="225">
        <f>ROUND(I270*H270,2)</f>
        <v>0</v>
      </c>
      <c r="K270" s="221" t="s">
        <v>19</v>
      </c>
      <c r="L270" s="45"/>
      <c r="M270" s="226" t="s">
        <v>19</v>
      </c>
      <c r="N270" s="227" t="s">
        <v>43</v>
      </c>
      <c r="O270" s="85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138</v>
      </c>
      <c r="AT270" s="230" t="s">
        <v>134</v>
      </c>
      <c r="AU270" s="230" t="s">
        <v>82</v>
      </c>
      <c r="AY270" s="18" t="s">
        <v>132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80</v>
      </c>
      <c r="BK270" s="231">
        <f>ROUND(I270*H270,2)</f>
        <v>0</v>
      </c>
      <c r="BL270" s="18" t="s">
        <v>138</v>
      </c>
      <c r="BM270" s="230" t="s">
        <v>1701</v>
      </c>
    </row>
    <row r="271" s="2" customFormat="1">
      <c r="A271" s="39"/>
      <c r="B271" s="40"/>
      <c r="C271" s="41"/>
      <c r="D271" s="232" t="s">
        <v>145</v>
      </c>
      <c r="E271" s="41"/>
      <c r="F271" s="233" t="s">
        <v>1700</v>
      </c>
      <c r="G271" s="41"/>
      <c r="H271" s="41"/>
      <c r="I271" s="137"/>
      <c r="J271" s="41"/>
      <c r="K271" s="41"/>
      <c r="L271" s="45"/>
      <c r="M271" s="234"/>
      <c r="N271" s="235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145</v>
      </c>
      <c r="AU271" s="18" t="s">
        <v>82</v>
      </c>
    </row>
    <row r="272" s="12" customFormat="1" ht="22.8" customHeight="1">
      <c r="A272" s="12"/>
      <c r="B272" s="203"/>
      <c r="C272" s="204"/>
      <c r="D272" s="205" t="s">
        <v>71</v>
      </c>
      <c r="E272" s="217" t="s">
        <v>959</v>
      </c>
      <c r="F272" s="217" t="s">
        <v>960</v>
      </c>
      <c r="G272" s="204"/>
      <c r="H272" s="204"/>
      <c r="I272" s="207"/>
      <c r="J272" s="218">
        <f>BK272</f>
        <v>0</v>
      </c>
      <c r="K272" s="204"/>
      <c r="L272" s="209"/>
      <c r="M272" s="210"/>
      <c r="N272" s="211"/>
      <c r="O272" s="211"/>
      <c r="P272" s="212">
        <f>SUM(P273:P315)</f>
        <v>0</v>
      </c>
      <c r="Q272" s="211"/>
      <c r="R272" s="212">
        <f>SUM(R273:R315)</f>
        <v>0.16189300000000001</v>
      </c>
      <c r="S272" s="211"/>
      <c r="T272" s="213">
        <f>SUM(T273:T315)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4" t="s">
        <v>80</v>
      </c>
      <c r="AT272" s="215" t="s">
        <v>71</v>
      </c>
      <c r="AU272" s="215" t="s">
        <v>80</v>
      </c>
      <c r="AY272" s="214" t="s">
        <v>132</v>
      </c>
      <c r="BK272" s="216">
        <f>SUM(BK273:BK315)</f>
        <v>0</v>
      </c>
    </row>
    <row r="273" s="2" customFormat="1" ht="16.5" customHeight="1">
      <c r="A273" s="39"/>
      <c r="B273" s="40"/>
      <c r="C273" s="219" t="s">
        <v>477</v>
      </c>
      <c r="D273" s="219" t="s">
        <v>134</v>
      </c>
      <c r="E273" s="220" t="s">
        <v>1062</v>
      </c>
      <c r="F273" s="221" t="s">
        <v>1063</v>
      </c>
      <c r="G273" s="222" t="s">
        <v>142</v>
      </c>
      <c r="H273" s="223">
        <v>21.774999999999999</v>
      </c>
      <c r="I273" s="224"/>
      <c r="J273" s="225">
        <f>ROUND(I273*H273,2)</f>
        <v>0</v>
      </c>
      <c r="K273" s="221" t="s">
        <v>143</v>
      </c>
      <c r="L273" s="45"/>
      <c r="M273" s="226" t="s">
        <v>19</v>
      </c>
      <c r="N273" s="227" t="s">
        <v>43</v>
      </c>
      <c r="O273" s="85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138</v>
      </c>
      <c r="AT273" s="230" t="s">
        <v>134</v>
      </c>
      <c r="AU273" s="230" t="s">
        <v>82</v>
      </c>
      <c r="AY273" s="18" t="s">
        <v>132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80</v>
      </c>
      <c r="BK273" s="231">
        <f>ROUND(I273*H273,2)</f>
        <v>0</v>
      </c>
      <c r="BL273" s="18" t="s">
        <v>138</v>
      </c>
      <c r="BM273" s="230" t="s">
        <v>1702</v>
      </c>
    </row>
    <row r="274" s="2" customFormat="1">
      <c r="A274" s="39"/>
      <c r="B274" s="40"/>
      <c r="C274" s="41"/>
      <c r="D274" s="232" t="s">
        <v>145</v>
      </c>
      <c r="E274" s="41"/>
      <c r="F274" s="233" t="s">
        <v>1065</v>
      </c>
      <c r="G274" s="41"/>
      <c r="H274" s="41"/>
      <c r="I274" s="137"/>
      <c r="J274" s="41"/>
      <c r="K274" s="41"/>
      <c r="L274" s="45"/>
      <c r="M274" s="234"/>
      <c r="N274" s="235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145</v>
      </c>
      <c r="AU274" s="18" t="s">
        <v>82</v>
      </c>
    </row>
    <row r="275" s="13" customFormat="1">
      <c r="A275" s="13"/>
      <c r="B275" s="236"/>
      <c r="C275" s="237"/>
      <c r="D275" s="232" t="s">
        <v>147</v>
      </c>
      <c r="E275" s="238" t="s">
        <v>19</v>
      </c>
      <c r="F275" s="239" t="s">
        <v>148</v>
      </c>
      <c r="G275" s="237"/>
      <c r="H275" s="238" t="s">
        <v>19</v>
      </c>
      <c r="I275" s="240"/>
      <c r="J275" s="237"/>
      <c r="K275" s="237"/>
      <c r="L275" s="241"/>
      <c r="M275" s="242"/>
      <c r="N275" s="243"/>
      <c r="O275" s="243"/>
      <c r="P275" s="243"/>
      <c r="Q275" s="243"/>
      <c r="R275" s="243"/>
      <c r="S275" s="243"/>
      <c r="T275" s="24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5" t="s">
        <v>147</v>
      </c>
      <c r="AU275" s="245" t="s">
        <v>82</v>
      </c>
      <c r="AV275" s="13" t="s">
        <v>80</v>
      </c>
      <c r="AW275" s="13" t="s">
        <v>33</v>
      </c>
      <c r="AX275" s="13" t="s">
        <v>72</v>
      </c>
      <c r="AY275" s="245" t="s">
        <v>132</v>
      </c>
    </row>
    <row r="276" s="14" customFormat="1">
      <c r="A276" s="14"/>
      <c r="B276" s="246"/>
      <c r="C276" s="247"/>
      <c r="D276" s="232" t="s">
        <v>147</v>
      </c>
      <c r="E276" s="248" t="s">
        <v>19</v>
      </c>
      <c r="F276" s="249" t="s">
        <v>1703</v>
      </c>
      <c r="G276" s="247"/>
      <c r="H276" s="250">
        <v>21.774999999999999</v>
      </c>
      <c r="I276" s="251"/>
      <c r="J276" s="247"/>
      <c r="K276" s="247"/>
      <c r="L276" s="252"/>
      <c r="M276" s="253"/>
      <c r="N276" s="254"/>
      <c r="O276" s="254"/>
      <c r="P276" s="254"/>
      <c r="Q276" s="254"/>
      <c r="R276" s="254"/>
      <c r="S276" s="254"/>
      <c r="T276" s="25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6" t="s">
        <v>147</v>
      </c>
      <c r="AU276" s="256" t="s">
        <v>82</v>
      </c>
      <c r="AV276" s="14" t="s">
        <v>82</v>
      </c>
      <c r="AW276" s="14" t="s">
        <v>33</v>
      </c>
      <c r="AX276" s="14" t="s">
        <v>80</v>
      </c>
      <c r="AY276" s="256" t="s">
        <v>132</v>
      </c>
    </row>
    <row r="277" s="2" customFormat="1" ht="16.5" customHeight="1">
      <c r="A277" s="39"/>
      <c r="B277" s="40"/>
      <c r="C277" s="219" t="s">
        <v>482</v>
      </c>
      <c r="D277" s="219" t="s">
        <v>134</v>
      </c>
      <c r="E277" s="220" t="s">
        <v>1067</v>
      </c>
      <c r="F277" s="221" t="s">
        <v>1068</v>
      </c>
      <c r="G277" s="222" t="s">
        <v>142</v>
      </c>
      <c r="H277" s="223">
        <v>21.774999999999999</v>
      </c>
      <c r="I277" s="224"/>
      <c r="J277" s="225">
        <f>ROUND(I277*H277,2)</f>
        <v>0</v>
      </c>
      <c r="K277" s="221" t="s">
        <v>143</v>
      </c>
      <c r="L277" s="45"/>
      <c r="M277" s="226" t="s">
        <v>19</v>
      </c>
      <c r="N277" s="227" t="s">
        <v>43</v>
      </c>
      <c r="O277" s="85"/>
      <c r="P277" s="228">
        <f>O277*H277</f>
        <v>0</v>
      </c>
      <c r="Q277" s="228">
        <v>0</v>
      </c>
      <c r="R277" s="228">
        <f>Q277*H277</f>
        <v>0</v>
      </c>
      <c r="S277" s="228">
        <v>0</v>
      </c>
      <c r="T277" s="22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0" t="s">
        <v>138</v>
      </c>
      <c r="AT277" s="230" t="s">
        <v>134</v>
      </c>
      <c r="AU277" s="230" t="s">
        <v>82</v>
      </c>
      <c r="AY277" s="18" t="s">
        <v>132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8" t="s">
        <v>80</v>
      </c>
      <c r="BK277" s="231">
        <f>ROUND(I277*H277,2)</f>
        <v>0</v>
      </c>
      <c r="BL277" s="18" t="s">
        <v>138</v>
      </c>
      <c r="BM277" s="230" t="s">
        <v>1704</v>
      </c>
    </row>
    <row r="278" s="2" customFormat="1">
      <c r="A278" s="39"/>
      <c r="B278" s="40"/>
      <c r="C278" s="41"/>
      <c r="D278" s="232" t="s">
        <v>145</v>
      </c>
      <c r="E278" s="41"/>
      <c r="F278" s="233" t="s">
        <v>1070</v>
      </c>
      <c r="G278" s="41"/>
      <c r="H278" s="41"/>
      <c r="I278" s="137"/>
      <c r="J278" s="41"/>
      <c r="K278" s="41"/>
      <c r="L278" s="45"/>
      <c r="M278" s="234"/>
      <c r="N278" s="235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145</v>
      </c>
      <c r="AU278" s="18" t="s">
        <v>82</v>
      </c>
    </row>
    <row r="279" s="13" customFormat="1">
      <c r="A279" s="13"/>
      <c r="B279" s="236"/>
      <c r="C279" s="237"/>
      <c r="D279" s="232" t="s">
        <v>147</v>
      </c>
      <c r="E279" s="238" t="s">
        <v>19</v>
      </c>
      <c r="F279" s="239" t="s">
        <v>155</v>
      </c>
      <c r="G279" s="237"/>
      <c r="H279" s="238" t="s">
        <v>19</v>
      </c>
      <c r="I279" s="240"/>
      <c r="J279" s="237"/>
      <c r="K279" s="237"/>
      <c r="L279" s="241"/>
      <c r="M279" s="242"/>
      <c r="N279" s="243"/>
      <c r="O279" s="243"/>
      <c r="P279" s="243"/>
      <c r="Q279" s="243"/>
      <c r="R279" s="243"/>
      <c r="S279" s="243"/>
      <c r="T279" s="24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5" t="s">
        <v>147</v>
      </c>
      <c r="AU279" s="245" t="s">
        <v>82</v>
      </c>
      <c r="AV279" s="13" t="s">
        <v>80</v>
      </c>
      <c r="AW279" s="13" t="s">
        <v>33</v>
      </c>
      <c r="AX279" s="13" t="s">
        <v>72</v>
      </c>
      <c r="AY279" s="245" t="s">
        <v>132</v>
      </c>
    </row>
    <row r="280" s="14" customFormat="1">
      <c r="A280" s="14"/>
      <c r="B280" s="246"/>
      <c r="C280" s="247"/>
      <c r="D280" s="232" t="s">
        <v>147</v>
      </c>
      <c r="E280" s="248" t="s">
        <v>19</v>
      </c>
      <c r="F280" s="249" t="s">
        <v>1703</v>
      </c>
      <c r="G280" s="247"/>
      <c r="H280" s="250">
        <v>21.774999999999999</v>
      </c>
      <c r="I280" s="251"/>
      <c r="J280" s="247"/>
      <c r="K280" s="247"/>
      <c r="L280" s="252"/>
      <c r="M280" s="253"/>
      <c r="N280" s="254"/>
      <c r="O280" s="254"/>
      <c r="P280" s="254"/>
      <c r="Q280" s="254"/>
      <c r="R280" s="254"/>
      <c r="S280" s="254"/>
      <c r="T280" s="255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6" t="s">
        <v>147</v>
      </c>
      <c r="AU280" s="256" t="s">
        <v>82</v>
      </c>
      <c r="AV280" s="14" t="s">
        <v>82</v>
      </c>
      <c r="AW280" s="14" t="s">
        <v>33</v>
      </c>
      <c r="AX280" s="14" t="s">
        <v>80</v>
      </c>
      <c r="AY280" s="256" t="s">
        <v>132</v>
      </c>
    </row>
    <row r="281" s="2" customFormat="1" ht="16.5" customHeight="1">
      <c r="A281" s="39"/>
      <c r="B281" s="40"/>
      <c r="C281" s="219" t="s">
        <v>488</v>
      </c>
      <c r="D281" s="219" t="s">
        <v>134</v>
      </c>
      <c r="E281" s="220" t="s">
        <v>970</v>
      </c>
      <c r="F281" s="221" t="s">
        <v>971</v>
      </c>
      <c r="G281" s="222" t="s">
        <v>142</v>
      </c>
      <c r="H281" s="223">
        <v>43.549999999999997</v>
      </c>
      <c r="I281" s="224"/>
      <c r="J281" s="225">
        <f>ROUND(I281*H281,2)</f>
        <v>0</v>
      </c>
      <c r="K281" s="221" t="s">
        <v>143</v>
      </c>
      <c r="L281" s="45"/>
      <c r="M281" s="226" t="s">
        <v>19</v>
      </c>
      <c r="N281" s="227" t="s">
        <v>43</v>
      </c>
      <c r="O281" s="85"/>
      <c r="P281" s="228">
        <f>O281*H281</f>
        <v>0</v>
      </c>
      <c r="Q281" s="228">
        <v>0</v>
      </c>
      <c r="R281" s="228">
        <f>Q281*H281</f>
        <v>0</v>
      </c>
      <c r="S281" s="228">
        <v>0</v>
      </c>
      <c r="T281" s="22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138</v>
      </c>
      <c r="AT281" s="230" t="s">
        <v>134</v>
      </c>
      <c r="AU281" s="230" t="s">
        <v>82</v>
      </c>
      <c r="AY281" s="18" t="s">
        <v>132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80</v>
      </c>
      <c r="BK281" s="231">
        <f>ROUND(I281*H281,2)</f>
        <v>0</v>
      </c>
      <c r="BL281" s="18" t="s">
        <v>138</v>
      </c>
      <c r="BM281" s="230" t="s">
        <v>1705</v>
      </c>
    </row>
    <row r="282" s="2" customFormat="1">
      <c r="A282" s="39"/>
      <c r="B282" s="40"/>
      <c r="C282" s="41"/>
      <c r="D282" s="232" t="s">
        <v>145</v>
      </c>
      <c r="E282" s="41"/>
      <c r="F282" s="233" t="s">
        <v>973</v>
      </c>
      <c r="G282" s="41"/>
      <c r="H282" s="41"/>
      <c r="I282" s="137"/>
      <c r="J282" s="41"/>
      <c r="K282" s="41"/>
      <c r="L282" s="45"/>
      <c r="M282" s="234"/>
      <c r="N282" s="235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145</v>
      </c>
      <c r="AU282" s="18" t="s">
        <v>82</v>
      </c>
    </row>
    <row r="283" s="14" customFormat="1">
      <c r="A283" s="14"/>
      <c r="B283" s="246"/>
      <c r="C283" s="247"/>
      <c r="D283" s="232" t="s">
        <v>147</v>
      </c>
      <c r="E283" s="248" t="s">
        <v>19</v>
      </c>
      <c r="F283" s="249" t="s">
        <v>1706</v>
      </c>
      <c r="G283" s="247"/>
      <c r="H283" s="250">
        <v>43.549999999999997</v>
      </c>
      <c r="I283" s="251"/>
      <c r="J283" s="247"/>
      <c r="K283" s="247"/>
      <c r="L283" s="252"/>
      <c r="M283" s="253"/>
      <c r="N283" s="254"/>
      <c r="O283" s="254"/>
      <c r="P283" s="254"/>
      <c r="Q283" s="254"/>
      <c r="R283" s="254"/>
      <c r="S283" s="254"/>
      <c r="T283" s="255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6" t="s">
        <v>147</v>
      </c>
      <c r="AU283" s="256" t="s">
        <v>82</v>
      </c>
      <c r="AV283" s="14" t="s">
        <v>82</v>
      </c>
      <c r="AW283" s="14" t="s">
        <v>33</v>
      </c>
      <c r="AX283" s="14" t="s">
        <v>80</v>
      </c>
      <c r="AY283" s="256" t="s">
        <v>132</v>
      </c>
    </row>
    <row r="284" s="2" customFormat="1" ht="16.5" customHeight="1">
      <c r="A284" s="39"/>
      <c r="B284" s="40"/>
      <c r="C284" s="219" t="s">
        <v>493</v>
      </c>
      <c r="D284" s="219" t="s">
        <v>134</v>
      </c>
      <c r="E284" s="220" t="s">
        <v>181</v>
      </c>
      <c r="F284" s="221" t="s">
        <v>182</v>
      </c>
      <c r="G284" s="222" t="s">
        <v>142</v>
      </c>
      <c r="H284" s="223">
        <v>43.549999999999997</v>
      </c>
      <c r="I284" s="224"/>
      <c r="J284" s="225">
        <f>ROUND(I284*H284,2)</f>
        <v>0</v>
      </c>
      <c r="K284" s="221" t="s">
        <v>143</v>
      </c>
      <c r="L284" s="45"/>
      <c r="M284" s="226" t="s">
        <v>19</v>
      </c>
      <c r="N284" s="227" t="s">
        <v>43</v>
      </c>
      <c r="O284" s="85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138</v>
      </c>
      <c r="AT284" s="230" t="s">
        <v>134</v>
      </c>
      <c r="AU284" s="230" t="s">
        <v>82</v>
      </c>
      <c r="AY284" s="18" t="s">
        <v>132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80</v>
      </c>
      <c r="BK284" s="231">
        <f>ROUND(I284*H284,2)</f>
        <v>0</v>
      </c>
      <c r="BL284" s="18" t="s">
        <v>138</v>
      </c>
      <c r="BM284" s="230" t="s">
        <v>1707</v>
      </c>
    </row>
    <row r="285" s="2" customFormat="1">
      <c r="A285" s="39"/>
      <c r="B285" s="40"/>
      <c r="C285" s="41"/>
      <c r="D285" s="232" t="s">
        <v>145</v>
      </c>
      <c r="E285" s="41"/>
      <c r="F285" s="233" t="s">
        <v>184</v>
      </c>
      <c r="G285" s="41"/>
      <c r="H285" s="41"/>
      <c r="I285" s="137"/>
      <c r="J285" s="41"/>
      <c r="K285" s="41"/>
      <c r="L285" s="45"/>
      <c r="M285" s="234"/>
      <c r="N285" s="235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145</v>
      </c>
      <c r="AU285" s="18" t="s">
        <v>82</v>
      </c>
    </row>
    <row r="286" s="14" customFormat="1">
      <c r="A286" s="14"/>
      <c r="B286" s="246"/>
      <c r="C286" s="247"/>
      <c r="D286" s="232" t="s">
        <v>147</v>
      </c>
      <c r="E286" s="248" t="s">
        <v>19</v>
      </c>
      <c r="F286" s="249" t="s">
        <v>1706</v>
      </c>
      <c r="G286" s="247"/>
      <c r="H286" s="250">
        <v>43.549999999999997</v>
      </c>
      <c r="I286" s="251"/>
      <c r="J286" s="247"/>
      <c r="K286" s="247"/>
      <c r="L286" s="252"/>
      <c r="M286" s="253"/>
      <c r="N286" s="254"/>
      <c r="O286" s="254"/>
      <c r="P286" s="254"/>
      <c r="Q286" s="254"/>
      <c r="R286" s="254"/>
      <c r="S286" s="254"/>
      <c r="T286" s="255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6" t="s">
        <v>147</v>
      </c>
      <c r="AU286" s="256" t="s">
        <v>82</v>
      </c>
      <c r="AV286" s="14" t="s">
        <v>82</v>
      </c>
      <c r="AW286" s="14" t="s">
        <v>33</v>
      </c>
      <c r="AX286" s="14" t="s">
        <v>80</v>
      </c>
      <c r="AY286" s="256" t="s">
        <v>132</v>
      </c>
    </row>
    <row r="287" s="2" customFormat="1" ht="16.5" customHeight="1">
      <c r="A287" s="39"/>
      <c r="B287" s="40"/>
      <c r="C287" s="219" t="s">
        <v>498</v>
      </c>
      <c r="D287" s="219" t="s">
        <v>134</v>
      </c>
      <c r="E287" s="220" t="s">
        <v>390</v>
      </c>
      <c r="F287" s="221" t="s">
        <v>391</v>
      </c>
      <c r="G287" s="222" t="s">
        <v>142</v>
      </c>
      <c r="H287" s="223">
        <v>43.549999999999997</v>
      </c>
      <c r="I287" s="224"/>
      <c r="J287" s="225">
        <f>ROUND(I287*H287,2)</f>
        <v>0</v>
      </c>
      <c r="K287" s="221" t="s">
        <v>143</v>
      </c>
      <c r="L287" s="45"/>
      <c r="M287" s="226" t="s">
        <v>19</v>
      </c>
      <c r="N287" s="227" t="s">
        <v>43</v>
      </c>
      <c r="O287" s="85"/>
      <c r="P287" s="228">
        <f>O287*H287</f>
        <v>0</v>
      </c>
      <c r="Q287" s="228">
        <v>0</v>
      </c>
      <c r="R287" s="228">
        <f>Q287*H287</f>
        <v>0</v>
      </c>
      <c r="S287" s="228">
        <v>0</v>
      </c>
      <c r="T287" s="22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0" t="s">
        <v>138</v>
      </c>
      <c r="AT287" s="230" t="s">
        <v>134</v>
      </c>
      <c r="AU287" s="230" t="s">
        <v>82</v>
      </c>
      <c r="AY287" s="18" t="s">
        <v>132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8" t="s">
        <v>80</v>
      </c>
      <c r="BK287" s="231">
        <f>ROUND(I287*H287,2)</f>
        <v>0</v>
      </c>
      <c r="BL287" s="18" t="s">
        <v>138</v>
      </c>
      <c r="BM287" s="230" t="s">
        <v>1708</v>
      </c>
    </row>
    <row r="288" s="2" customFormat="1">
      <c r="A288" s="39"/>
      <c r="B288" s="40"/>
      <c r="C288" s="41"/>
      <c r="D288" s="232" t="s">
        <v>145</v>
      </c>
      <c r="E288" s="41"/>
      <c r="F288" s="233" t="s">
        <v>393</v>
      </c>
      <c r="G288" s="41"/>
      <c r="H288" s="41"/>
      <c r="I288" s="137"/>
      <c r="J288" s="41"/>
      <c r="K288" s="41"/>
      <c r="L288" s="45"/>
      <c r="M288" s="234"/>
      <c r="N288" s="235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145</v>
      </c>
      <c r="AU288" s="18" t="s">
        <v>82</v>
      </c>
    </row>
    <row r="289" s="2" customFormat="1" ht="16.5" customHeight="1">
      <c r="A289" s="39"/>
      <c r="B289" s="40"/>
      <c r="C289" s="219" t="s">
        <v>503</v>
      </c>
      <c r="D289" s="219" t="s">
        <v>134</v>
      </c>
      <c r="E289" s="220" t="s">
        <v>192</v>
      </c>
      <c r="F289" s="221" t="s">
        <v>193</v>
      </c>
      <c r="G289" s="222" t="s">
        <v>194</v>
      </c>
      <c r="H289" s="223">
        <v>78.390000000000001</v>
      </c>
      <c r="I289" s="224"/>
      <c r="J289" s="225">
        <f>ROUND(I289*H289,2)</f>
        <v>0</v>
      </c>
      <c r="K289" s="221" t="s">
        <v>143</v>
      </c>
      <c r="L289" s="45"/>
      <c r="M289" s="226" t="s">
        <v>19</v>
      </c>
      <c r="N289" s="227" t="s">
        <v>43</v>
      </c>
      <c r="O289" s="85"/>
      <c r="P289" s="228">
        <f>O289*H289</f>
        <v>0</v>
      </c>
      <c r="Q289" s="228">
        <v>0</v>
      </c>
      <c r="R289" s="228">
        <f>Q289*H289</f>
        <v>0</v>
      </c>
      <c r="S289" s="228">
        <v>0</v>
      </c>
      <c r="T289" s="22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0" t="s">
        <v>138</v>
      </c>
      <c r="AT289" s="230" t="s">
        <v>134</v>
      </c>
      <c r="AU289" s="230" t="s">
        <v>82</v>
      </c>
      <c r="AY289" s="18" t="s">
        <v>132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8" t="s">
        <v>80</v>
      </c>
      <c r="BK289" s="231">
        <f>ROUND(I289*H289,2)</f>
        <v>0</v>
      </c>
      <c r="BL289" s="18" t="s">
        <v>138</v>
      </c>
      <c r="BM289" s="230" t="s">
        <v>1709</v>
      </c>
    </row>
    <row r="290" s="2" customFormat="1">
      <c r="A290" s="39"/>
      <c r="B290" s="40"/>
      <c r="C290" s="41"/>
      <c r="D290" s="232" t="s">
        <v>145</v>
      </c>
      <c r="E290" s="41"/>
      <c r="F290" s="233" t="s">
        <v>196</v>
      </c>
      <c r="G290" s="41"/>
      <c r="H290" s="41"/>
      <c r="I290" s="137"/>
      <c r="J290" s="41"/>
      <c r="K290" s="41"/>
      <c r="L290" s="45"/>
      <c r="M290" s="234"/>
      <c r="N290" s="235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145</v>
      </c>
      <c r="AU290" s="18" t="s">
        <v>82</v>
      </c>
    </row>
    <row r="291" s="14" customFormat="1">
      <c r="A291" s="14"/>
      <c r="B291" s="246"/>
      <c r="C291" s="247"/>
      <c r="D291" s="232" t="s">
        <v>147</v>
      </c>
      <c r="E291" s="248" t="s">
        <v>19</v>
      </c>
      <c r="F291" s="249" t="s">
        <v>1710</v>
      </c>
      <c r="G291" s="247"/>
      <c r="H291" s="250">
        <v>78.390000000000001</v>
      </c>
      <c r="I291" s="251"/>
      <c r="J291" s="247"/>
      <c r="K291" s="247"/>
      <c r="L291" s="252"/>
      <c r="M291" s="253"/>
      <c r="N291" s="254"/>
      <c r="O291" s="254"/>
      <c r="P291" s="254"/>
      <c r="Q291" s="254"/>
      <c r="R291" s="254"/>
      <c r="S291" s="254"/>
      <c r="T291" s="255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6" t="s">
        <v>147</v>
      </c>
      <c r="AU291" s="256" t="s">
        <v>82</v>
      </c>
      <c r="AV291" s="14" t="s">
        <v>82</v>
      </c>
      <c r="AW291" s="14" t="s">
        <v>33</v>
      </c>
      <c r="AX291" s="14" t="s">
        <v>80</v>
      </c>
      <c r="AY291" s="256" t="s">
        <v>132</v>
      </c>
    </row>
    <row r="292" s="2" customFormat="1" ht="16.5" customHeight="1">
      <c r="A292" s="39"/>
      <c r="B292" s="40"/>
      <c r="C292" s="219" t="s">
        <v>509</v>
      </c>
      <c r="D292" s="219" t="s">
        <v>134</v>
      </c>
      <c r="E292" s="220" t="s">
        <v>986</v>
      </c>
      <c r="F292" s="221" t="s">
        <v>987</v>
      </c>
      <c r="G292" s="222" t="s">
        <v>352</v>
      </c>
      <c r="H292" s="223">
        <v>67</v>
      </c>
      <c r="I292" s="224"/>
      <c r="J292" s="225">
        <f>ROUND(I292*H292,2)</f>
        <v>0</v>
      </c>
      <c r="K292" s="221" t="s">
        <v>143</v>
      </c>
      <c r="L292" s="45"/>
      <c r="M292" s="226" t="s">
        <v>19</v>
      </c>
      <c r="N292" s="227" t="s">
        <v>43</v>
      </c>
      <c r="O292" s="85"/>
      <c r="P292" s="228">
        <f>O292*H292</f>
        <v>0</v>
      </c>
      <c r="Q292" s="228">
        <v>0.00033</v>
      </c>
      <c r="R292" s="228">
        <f>Q292*H292</f>
        <v>0.022110000000000001</v>
      </c>
      <c r="S292" s="228">
        <v>0</v>
      </c>
      <c r="T292" s="22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138</v>
      </c>
      <c r="AT292" s="230" t="s">
        <v>134</v>
      </c>
      <c r="AU292" s="230" t="s">
        <v>82</v>
      </c>
      <c r="AY292" s="18" t="s">
        <v>132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8" t="s">
        <v>80</v>
      </c>
      <c r="BK292" s="231">
        <f>ROUND(I292*H292,2)</f>
        <v>0</v>
      </c>
      <c r="BL292" s="18" t="s">
        <v>138</v>
      </c>
      <c r="BM292" s="230" t="s">
        <v>1711</v>
      </c>
    </row>
    <row r="293" s="2" customFormat="1">
      <c r="A293" s="39"/>
      <c r="B293" s="40"/>
      <c r="C293" s="41"/>
      <c r="D293" s="232" t="s">
        <v>145</v>
      </c>
      <c r="E293" s="41"/>
      <c r="F293" s="233" t="s">
        <v>989</v>
      </c>
      <c r="G293" s="41"/>
      <c r="H293" s="41"/>
      <c r="I293" s="137"/>
      <c r="J293" s="41"/>
      <c r="K293" s="41"/>
      <c r="L293" s="45"/>
      <c r="M293" s="234"/>
      <c r="N293" s="235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145</v>
      </c>
      <c r="AU293" s="18" t="s">
        <v>82</v>
      </c>
    </row>
    <row r="294" s="2" customFormat="1" ht="16.5" customHeight="1">
      <c r="A294" s="39"/>
      <c r="B294" s="40"/>
      <c r="C294" s="219" t="s">
        <v>515</v>
      </c>
      <c r="D294" s="219" t="s">
        <v>134</v>
      </c>
      <c r="E294" s="220" t="s">
        <v>996</v>
      </c>
      <c r="F294" s="221" t="s">
        <v>997</v>
      </c>
      <c r="G294" s="222" t="s">
        <v>222</v>
      </c>
      <c r="H294" s="223">
        <v>1</v>
      </c>
      <c r="I294" s="224"/>
      <c r="J294" s="225">
        <f>ROUND(I294*H294,2)</f>
        <v>0</v>
      </c>
      <c r="K294" s="221" t="s">
        <v>19</v>
      </c>
      <c r="L294" s="45"/>
      <c r="M294" s="226" t="s">
        <v>19</v>
      </c>
      <c r="N294" s="227" t="s">
        <v>43</v>
      </c>
      <c r="O294" s="85"/>
      <c r="P294" s="228">
        <f>O294*H294</f>
        <v>0</v>
      </c>
      <c r="Q294" s="228">
        <v>0.00048999999999999998</v>
      </c>
      <c r="R294" s="228">
        <f>Q294*H294</f>
        <v>0.00048999999999999998</v>
      </c>
      <c r="S294" s="228">
        <v>0</v>
      </c>
      <c r="T294" s="22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138</v>
      </c>
      <c r="AT294" s="230" t="s">
        <v>134</v>
      </c>
      <c r="AU294" s="230" t="s">
        <v>82</v>
      </c>
      <c r="AY294" s="18" t="s">
        <v>132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8" t="s">
        <v>80</v>
      </c>
      <c r="BK294" s="231">
        <f>ROUND(I294*H294,2)</f>
        <v>0</v>
      </c>
      <c r="BL294" s="18" t="s">
        <v>138</v>
      </c>
      <c r="BM294" s="230" t="s">
        <v>1712</v>
      </c>
    </row>
    <row r="295" s="2" customFormat="1">
      <c r="A295" s="39"/>
      <c r="B295" s="40"/>
      <c r="C295" s="41"/>
      <c r="D295" s="232" t="s">
        <v>145</v>
      </c>
      <c r="E295" s="41"/>
      <c r="F295" s="233" t="s">
        <v>997</v>
      </c>
      <c r="G295" s="41"/>
      <c r="H295" s="41"/>
      <c r="I295" s="137"/>
      <c r="J295" s="41"/>
      <c r="K295" s="41"/>
      <c r="L295" s="45"/>
      <c r="M295" s="234"/>
      <c r="N295" s="235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145</v>
      </c>
      <c r="AU295" s="18" t="s">
        <v>82</v>
      </c>
    </row>
    <row r="296" s="2" customFormat="1" ht="24" customHeight="1">
      <c r="A296" s="39"/>
      <c r="B296" s="40"/>
      <c r="C296" s="219" t="s">
        <v>521</v>
      </c>
      <c r="D296" s="219" t="s">
        <v>134</v>
      </c>
      <c r="E296" s="220" t="s">
        <v>1000</v>
      </c>
      <c r="F296" s="221" t="s">
        <v>1001</v>
      </c>
      <c r="G296" s="222" t="s">
        <v>142</v>
      </c>
      <c r="H296" s="223">
        <v>30.484999999999999</v>
      </c>
      <c r="I296" s="224"/>
      <c r="J296" s="225">
        <f>ROUND(I296*H296,2)</f>
        <v>0</v>
      </c>
      <c r="K296" s="221" t="s">
        <v>19</v>
      </c>
      <c r="L296" s="45"/>
      <c r="M296" s="226" t="s">
        <v>19</v>
      </c>
      <c r="N296" s="227" t="s">
        <v>43</v>
      </c>
      <c r="O296" s="85"/>
      <c r="P296" s="228">
        <f>O296*H296</f>
        <v>0</v>
      </c>
      <c r="Q296" s="228">
        <v>0</v>
      </c>
      <c r="R296" s="228">
        <f>Q296*H296</f>
        <v>0</v>
      </c>
      <c r="S296" s="228">
        <v>0</v>
      </c>
      <c r="T296" s="22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0" t="s">
        <v>138</v>
      </c>
      <c r="AT296" s="230" t="s">
        <v>134</v>
      </c>
      <c r="AU296" s="230" t="s">
        <v>82</v>
      </c>
      <c r="AY296" s="18" t="s">
        <v>132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8" t="s">
        <v>80</v>
      </c>
      <c r="BK296" s="231">
        <f>ROUND(I296*H296,2)</f>
        <v>0</v>
      </c>
      <c r="BL296" s="18" t="s">
        <v>138</v>
      </c>
      <c r="BM296" s="230" t="s">
        <v>1713</v>
      </c>
    </row>
    <row r="297" s="2" customFormat="1">
      <c r="A297" s="39"/>
      <c r="B297" s="40"/>
      <c r="C297" s="41"/>
      <c r="D297" s="232" t="s">
        <v>145</v>
      </c>
      <c r="E297" s="41"/>
      <c r="F297" s="233" t="s">
        <v>1003</v>
      </c>
      <c r="G297" s="41"/>
      <c r="H297" s="41"/>
      <c r="I297" s="137"/>
      <c r="J297" s="41"/>
      <c r="K297" s="41"/>
      <c r="L297" s="45"/>
      <c r="M297" s="234"/>
      <c r="N297" s="235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145</v>
      </c>
      <c r="AU297" s="18" t="s">
        <v>82</v>
      </c>
    </row>
    <row r="298" s="14" customFormat="1">
      <c r="A298" s="14"/>
      <c r="B298" s="246"/>
      <c r="C298" s="247"/>
      <c r="D298" s="232" t="s">
        <v>147</v>
      </c>
      <c r="E298" s="248" t="s">
        <v>19</v>
      </c>
      <c r="F298" s="249" t="s">
        <v>1714</v>
      </c>
      <c r="G298" s="247"/>
      <c r="H298" s="250">
        <v>30.484999999999999</v>
      </c>
      <c r="I298" s="251"/>
      <c r="J298" s="247"/>
      <c r="K298" s="247"/>
      <c r="L298" s="252"/>
      <c r="M298" s="253"/>
      <c r="N298" s="254"/>
      <c r="O298" s="254"/>
      <c r="P298" s="254"/>
      <c r="Q298" s="254"/>
      <c r="R298" s="254"/>
      <c r="S298" s="254"/>
      <c r="T298" s="255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6" t="s">
        <v>147</v>
      </c>
      <c r="AU298" s="256" t="s">
        <v>82</v>
      </c>
      <c r="AV298" s="14" t="s">
        <v>82</v>
      </c>
      <c r="AW298" s="14" t="s">
        <v>33</v>
      </c>
      <c r="AX298" s="14" t="s">
        <v>80</v>
      </c>
      <c r="AY298" s="256" t="s">
        <v>132</v>
      </c>
    </row>
    <row r="299" s="2" customFormat="1" ht="24" customHeight="1">
      <c r="A299" s="39"/>
      <c r="B299" s="40"/>
      <c r="C299" s="219" t="s">
        <v>527</v>
      </c>
      <c r="D299" s="219" t="s">
        <v>134</v>
      </c>
      <c r="E299" s="220" t="s">
        <v>1006</v>
      </c>
      <c r="F299" s="221" t="s">
        <v>1007</v>
      </c>
      <c r="G299" s="222" t="s">
        <v>142</v>
      </c>
      <c r="H299" s="223">
        <v>13.065</v>
      </c>
      <c r="I299" s="224"/>
      <c r="J299" s="225">
        <f>ROUND(I299*H299,2)</f>
        <v>0</v>
      </c>
      <c r="K299" s="221" t="s">
        <v>19</v>
      </c>
      <c r="L299" s="45"/>
      <c r="M299" s="226" t="s">
        <v>19</v>
      </c>
      <c r="N299" s="227" t="s">
        <v>43</v>
      </c>
      <c r="O299" s="85"/>
      <c r="P299" s="228">
        <f>O299*H299</f>
        <v>0</v>
      </c>
      <c r="Q299" s="228">
        <v>0</v>
      </c>
      <c r="R299" s="228">
        <f>Q299*H299</f>
        <v>0</v>
      </c>
      <c r="S299" s="228">
        <v>0</v>
      </c>
      <c r="T299" s="22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0" t="s">
        <v>138</v>
      </c>
      <c r="AT299" s="230" t="s">
        <v>134</v>
      </c>
      <c r="AU299" s="230" t="s">
        <v>82</v>
      </c>
      <c r="AY299" s="18" t="s">
        <v>132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8" t="s">
        <v>80</v>
      </c>
      <c r="BK299" s="231">
        <f>ROUND(I299*H299,2)</f>
        <v>0</v>
      </c>
      <c r="BL299" s="18" t="s">
        <v>138</v>
      </c>
      <c r="BM299" s="230" t="s">
        <v>1715</v>
      </c>
    </row>
    <row r="300" s="2" customFormat="1">
      <c r="A300" s="39"/>
      <c r="B300" s="40"/>
      <c r="C300" s="41"/>
      <c r="D300" s="232" t="s">
        <v>145</v>
      </c>
      <c r="E300" s="41"/>
      <c r="F300" s="233" t="s">
        <v>1009</v>
      </c>
      <c r="G300" s="41"/>
      <c r="H300" s="41"/>
      <c r="I300" s="137"/>
      <c r="J300" s="41"/>
      <c r="K300" s="41"/>
      <c r="L300" s="45"/>
      <c r="M300" s="234"/>
      <c r="N300" s="235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145</v>
      </c>
      <c r="AU300" s="18" t="s">
        <v>82</v>
      </c>
    </row>
    <row r="301" s="14" customFormat="1">
      <c r="A301" s="14"/>
      <c r="B301" s="246"/>
      <c r="C301" s="247"/>
      <c r="D301" s="232" t="s">
        <v>147</v>
      </c>
      <c r="E301" s="248" t="s">
        <v>19</v>
      </c>
      <c r="F301" s="249" t="s">
        <v>1716</v>
      </c>
      <c r="G301" s="247"/>
      <c r="H301" s="250">
        <v>13.065</v>
      </c>
      <c r="I301" s="251"/>
      <c r="J301" s="247"/>
      <c r="K301" s="247"/>
      <c r="L301" s="252"/>
      <c r="M301" s="253"/>
      <c r="N301" s="254"/>
      <c r="O301" s="254"/>
      <c r="P301" s="254"/>
      <c r="Q301" s="254"/>
      <c r="R301" s="254"/>
      <c r="S301" s="254"/>
      <c r="T301" s="255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6" t="s">
        <v>147</v>
      </c>
      <c r="AU301" s="256" t="s">
        <v>82</v>
      </c>
      <c r="AV301" s="14" t="s">
        <v>82</v>
      </c>
      <c r="AW301" s="14" t="s">
        <v>33</v>
      </c>
      <c r="AX301" s="14" t="s">
        <v>80</v>
      </c>
      <c r="AY301" s="256" t="s">
        <v>132</v>
      </c>
    </row>
    <row r="302" s="2" customFormat="1" ht="16.5" customHeight="1">
      <c r="A302" s="39"/>
      <c r="B302" s="40"/>
      <c r="C302" s="219" t="s">
        <v>532</v>
      </c>
      <c r="D302" s="219" t="s">
        <v>134</v>
      </c>
      <c r="E302" s="220" t="s">
        <v>922</v>
      </c>
      <c r="F302" s="221" t="s">
        <v>923</v>
      </c>
      <c r="G302" s="222" t="s">
        <v>142</v>
      </c>
      <c r="H302" s="223">
        <v>43.549999999999997</v>
      </c>
      <c r="I302" s="224"/>
      <c r="J302" s="225">
        <f>ROUND(I302*H302,2)</f>
        <v>0</v>
      </c>
      <c r="K302" s="221" t="s">
        <v>143</v>
      </c>
      <c r="L302" s="45"/>
      <c r="M302" s="226" t="s">
        <v>19</v>
      </c>
      <c r="N302" s="227" t="s">
        <v>43</v>
      </c>
      <c r="O302" s="85"/>
      <c r="P302" s="228">
        <f>O302*H302</f>
        <v>0</v>
      </c>
      <c r="Q302" s="228">
        <v>0</v>
      </c>
      <c r="R302" s="228">
        <f>Q302*H302</f>
        <v>0</v>
      </c>
      <c r="S302" s="228">
        <v>0</v>
      </c>
      <c r="T302" s="22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0" t="s">
        <v>138</v>
      </c>
      <c r="AT302" s="230" t="s">
        <v>134</v>
      </c>
      <c r="AU302" s="230" t="s">
        <v>82</v>
      </c>
      <c r="AY302" s="18" t="s">
        <v>132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8" t="s">
        <v>80</v>
      </c>
      <c r="BK302" s="231">
        <f>ROUND(I302*H302,2)</f>
        <v>0</v>
      </c>
      <c r="BL302" s="18" t="s">
        <v>138</v>
      </c>
      <c r="BM302" s="230" t="s">
        <v>1717</v>
      </c>
    </row>
    <row r="303" s="2" customFormat="1">
      <c r="A303" s="39"/>
      <c r="B303" s="40"/>
      <c r="C303" s="41"/>
      <c r="D303" s="232" t="s">
        <v>145</v>
      </c>
      <c r="E303" s="41"/>
      <c r="F303" s="233" t="s">
        <v>925</v>
      </c>
      <c r="G303" s="41"/>
      <c r="H303" s="41"/>
      <c r="I303" s="137"/>
      <c r="J303" s="41"/>
      <c r="K303" s="41"/>
      <c r="L303" s="45"/>
      <c r="M303" s="234"/>
      <c r="N303" s="235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145</v>
      </c>
      <c r="AU303" s="18" t="s">
        <v>82</v>
      </c>
    </row>
    <row r="304" s="13" customFormat="1">
      <c r="A304" s="13"/>
      <c r="B304" s="236"/>
      <c r="C304" s="237"/>
      <c r="D304" s="232" t="s">
        <v>147</v>
      </c>
      <c r="E304" s="238" t="s">
        <v>19</v>
      </c>
      <c r="F304" s="239" t="s">
        <v>1013</v>
      </c>
      <c r="G304" s="237"/>
      <c r="H304" s="238" t="s">
        <v>19</v>
      </c>
      <c r="I304" s="240"/>
      <c r="J304" s="237"/>
      <c r="K304" s="237"/>
      <c r="L304" s="241"/>
      <c r="M304" s="242"/>
      <c r="N304" s="243"/>
      <c r="O304" s="243"/>
      <c r="P304" s="243"/>
      <c r="Q304" s="243"/>
      <c r="R304" s="243"/>
      <c r="S304" s="243"/>
      <c r="T304" s="24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5" t="s">
        <v>147</v>
      </c>
      <c r="AU304" s="245" t="s">
        <v>82</v>
      </c>
      <c r="AV304" s="13" t="s">
        <v>80</v>
      </c>
      <c r="AW304" s="13" t="s">
        <v>33</v>
      </c>
      <c r="AX304" s="13" t="s">
        <v>72</v>
      </c>
      <c r="AY304" s="245" t="s">
        <v>132</v>
      </c>
    </row>
    <row r="305" s="14" customFormat="1">
      <c r="A305" s="14"/>
      <c r="B305" s="246"/>
      <c r="C305" s="247"/>
      <c r="D305" s="232" t="s">
        <v>147</v>
      </c>
      <c r="E305" s="248" t="s">
        <v>19</v>
      </c>
      <c r="F305" s="249" t="s">
        <v>1718</v>
      </c>
      <c r="G305" s="247"/>
      <c r="H305" s="250">
        <v>43.549999999999997</v>
      </c>
      <c r="I305" s="251"/>
      <c r="J305" s="247"/>
      <c r="K305" s="247"/>
      <c r="L305" s="252"/>
      <c r="M305" s="253"/>
      <c r="N305" s="254"/>
      <c r="O305" s="254"/>
      <c r="P305" s="254"/>
      <c r="Q305" s="254"/>
      <c r="R305" s="254"/>
      <c r="S305" s="254"/>
      <c r="T305" s="255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6" t="s">
        <v>147</v>
      </c>
      <c r="AU305" s="256" t="s">
        <v>82</v>
      </c>
      <c r="AV305" s="14" t="s">
        <v>82</v>
      </c>
      <c r="AW305" s="14" t="s">
        <v>33</v>
      </c>
      <c r="AX305" s="14" t="s">
        <v>80</v>
      </c>
      <c r="AY305" s="256" t="s">
        <v>132</v>
      </c>
    </row>
    <row r="306" s="2" customFormat="1" ht="16.5" customHeight="1">
      <c r="A306" s="39"/>
      <c r="B306" s="40"/>
      <c r="C306" s="219" t="s">
        <v>538</v>
      </c>
      <c r="D306" s="219" t="s">
        <v>134</v>
      </c>
      <c r="E306" s="220" t="s">
        <v>390</v>
      </c>
      <c r="F306" s="221" t="s">
        <v>391</v>
      </c>
      <c r="G306" s="222" t="s">
        <v>142</v>
      </c>
      <c r="H306" s="223">
        <v>43.549999999999997</v>
      </c>
      <c r="I306" s="224"/>
      <c r="J306" s="225">
        <f>ROUND(I306*H306,2)</f>
        <v>0</v>
      </c>
      <c r="K306" s="221" t="s">
        <v>143</v>
      </c>
      <c r="L306" s="45"/>
      <c r="M306" s="226" t="s">
        <v>19</v>
      </c>
      <c r="N306" s="227" t="s">
        <v>43</v>
      </c>
      <c r="O306" s="85"/>
      <c r="P306" s="228">
        <f>O306*H306</f>
        <v>0</v>
      </c>
      <c r="Q306" s="228">
        <v>0</v>
      </c>
      <c r="R306" s="228">
        <f>Q306*H306</f>
        <v>0</v>
      </c>
      <c r="S306" s="228">
        <v>0</v>
      </c>
      <c r="T306" s="22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0" t="s">
        <v>138</v>
      </c>
      <c r="AT306" s="230" t="s">
        <v>134</v>
      </c>
      <c r="AU306" s="230" t="s">
        <v>82</v>
      </c>
      <c r="AY306" s="18" t="s">
        <v>132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8" t="s">
        <v>80</v>
      </c>
      <c r="BK306" s="231">
        <f>ROUND(I306*H306,2)</f>
        <v>0</v>
      </c>
      <c r="BL306" s="18" t="s">
        <v>138</v>
      </c>
      <c r="BM306" s="230" t="s">
        <v>1719</v>
      </c>
    </row>
    <row r="307" s="2" customFormat="1">
      <c r="A307" s="39"/>
      <c r="B307" s="40"/>
      <c r="C307" s="41"/>
      <c r="D307" s="232" t="s">
        <v>145</v>
      </c>
      <c r="E307" s="41"/>
      <c r="F307" s="233" t="s">
        <v>393</v>
      </c>
      <c r="G307" s="41"/>
      <c r="H307" s="41"/>
      <c r="I307" s="137"/>
      <c r="J307" s="41"/>
      <c r="K307" s="41"/>
      <c r="L307" s="45"/>
      <c r="M307" s="234"/>
      <c r="N307" s="235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145</v>
      </c>
      <c r="AU307" s="18" t="s">
        <v>82</v>
      </c>
    </row>
    <row r="308" s="2" customFormat="1" ht="16.5" customHeight="1">
      <c r="A308" s="39"/>
      <c r="B308" s="40"/>
      <c r="C308" s="219" t="s">
        <v>541</v>
      </c>
      <c r="D308" s="219" t="s">
        <v>134</v>
      </c>
      <c r="E308" s="220" t="s">
        <v>1018</v>
      </c>
      <c r="F308" s="221" t="s">
        <v>1019</v>
      </c>
      <c r="G308" s="222" t="s">
        <v>201</v>
      </c>
      <c r="H308" s="223">
        <v>221.09999999999999</v>
      </c>
      <c r="I308" s="224"/>
      <c r="J308" s="225">
        <f>ROUND(I308*H308,2)</f>
        <v>0</v>
      </c>
      <c r="K308" s="221" t="s">
        <v>143</v>
      </c>
      <c r="L308" s="45"/>
      <c r="M308" s="226" t="s">
        <v>19</v>
      </c>
      <c r="N308" s="227" t="s">
        <v>43</v>
      </c>
      <c r="O308" s="85"/>
      <c r="P308" s="228">
        <f>O308*H308</f>
        <v>0</v>
      </c>
      <c r="Q308" s="228">
        <v>0.00027</v>
      </c>
      <c r="R308" s="228">
        <f>Q308*H308</f>
        <v>0.059697</v>
      </c>
      <c r="S308" s="228">
        <v>0</v>
      </c>
      <c r="T308" s="229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0" t="s">
        <v>138</v>
      </c>
      <c r="AT308" s="230" t="s">
        <v>134</v>
      </c>
      <c r="AU308" s="230" t="s">
        <v>82</v>
      </c>
      <c r="AY308" s="18" t="s">
        <v>132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8" t="s">
        <v>80</v>
      </c>
      <c r="BK308" s="231">
        <f>ROUND(I308*H308,2)</f>
        <v>0</v>
      </c>
      <c r="BL308" s="18" t="s">
        <v>138</v>
      </c>
      <c r="BM308" s="230" t="s">
        <v>1720</v>
      </c>
    </row>
    <row r="309" s="2" customFormat="1">
      <c r="A309" s="39"/>
      <c r="B309" s="40"/>
      <c r="C309" s="41"/>
      <c r="D309" s="232" t="s">
        <v>145</v>
      </c>
      <c r="E309" s="41"/>
      <c r="F309" s="233" t="s">
        <v>1021</v>
      </c>
      <c r="G309" s="41"/>
      <c r="H309" s="41"/>
      <c r="I309" s="137"/>
      <c r="J309" s="41"/>
      <c r="K309" s="41"/>
      <c r="L309" s="45"/>
      <c r="M309" s="234"/>
      <c r="N309" s="235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145</v>
      </c>
      <c r="AU309" s="18" t="s">
        <v>82</v>
      </c>
    </row>
    <row r="310" s="14" customFormat="1">
      <c r="A310" s="14"/>
      <c r="B310" s="246"/>
      <c r="C310" s="247"/>
      <c r="D310" s="232" t="s">
        <v>147</v>
      </c>
      <c r="E310" s="248" t="s">
        <v>19</v>
      </c>
      <c r="F310" s="249" t="s">
        <v>1721</v>
      </c>
      <c r="G310" s="247"/>
      <c r="H310" s="250">
        <v>221.09999999999999</v>
      </c>
      <c r="I310" s="251"/>
      <c r="J310" s="247"/>
      <c r="K310" s="247"/>
      <c r="L310" s="252"/>
      <c r="M310" s="253"/>
      <c r="N310" s="254"/>
      <c r="O310" s="254"/>
      <c r="P310" s="254"/>
      <c r="Q310" s="254"/>
      <c r="R310" s="254"/>
      <c r="S310" s="254"/>
      <c r="T310" s="255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6" t="s">
        <v>147</v>
      </c>
      <c r="AU310" s="256" t="s">
        <v>82</v>
      </c>
      <c r="AV310" s="14" t="s">
        <v>82</v>
      </c>
      <c r="AW310" s="14" t="s">
        <v>33</v>
      </c>
      <c r="AX310" s="14" t="s">
        <v>80</v>
      </c>
      <c r="AY310" s="256" t="s">
        <v>132</v>
      </c>
    </row>
    <row r="311" s="2" customFormat="1" ht="16.5" customHeight="1">
      <c r="A311" s="39"/>
      <c r="B311" s="40"/>
      <c r="C311" s="268" t="s">
        <v>546</v>
      </c>
      <c r="D311" s="268" t="s">
        <v>207</v>
      </c>
      <c r="E311" s="269" t="s">
        <v>1024</v>
      </c>
      <c r="F311" s="270" t="s">
        <v>1025</v>
      </c>
      <c r="G311" s="271" t="s">
        <v>201</v>
      </c>
      <c r="H311" s="272">
        <v>265.31999999999999</v>
      </c>
      <c r="I311" s="273"/>
      <c r="J311" s="274">
        <f>ROUND(I311*H311,2)</f>
        <v>0</v>
      </c>
      <c r="K311" s="270" t="s">
        <v>143</v>
      </c>
      <c r="L311" s="275"/>
      <c r="M311" s="276" t="s">
        <v>19</v>
      </c>
      <c r="N311" s="277" t="s">
        <v>43</v>
      </c>
      <c r="O311" s="85"/>
      <c r="P311" s="228">
        <f>O311*H311</f>
        <v>0</v>
      </c>
      <c r="Q311" s="228">
        <v>0.00029999999999999997</v>
      </c>
      <c r="R311" s="228">
        <f>Q311*H311</f>
        <v>0.079595999999999986</v>
      </c>
      <c r="S311" s="228">
        <v>0</v>
      </c>
      <c r="T311" s="22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0" t="s">
        <v>180</v>
      </c>
      <c r="AT311" s="230" t="s">
        <v>207</v>
      </c>
      <c r="AU311" s="230" t="s">
        <v>82</v>
      </c>
      <c r="AY311" s="18" t="s">
        <v>132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8" t="s">
        <v>80</v>
      </c>
      <c r="BK311" s="231">
        <f>ROUND(I311*H311,2)</f>
        <v>0</v>
      </c>
      <c r="BL311" s="18" t="s">
        <v>138</v>
      </c>
      <c r="BM311" s="230" t="s">
        <v>1722</v>
      </c>
    </row>
    <row r="312" s="2" customFormat="1">
      <c r="A312" s="39"/>
      <c r="B312" s="40"/>
      <c r="C312" s="41"/>
      <c r="D312" s="232" t="s">
        <v>145</v>
      </c>
      <c r="E312" s="41"/>
      <c r="F312" s="233" t="s">
        <v>1025</v>
      </c>
      <c r="G312" s="41"/>
      <c r="H312" s="41"/>
      <c r="I312" s="137"/>
      <c r="J312" s="41"/>
      <c r="K312" s="41"/>
      <c r="L312" s="45"/>
      <c r="M312" s="234"/>
      <c r="N312" s="235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145</v>
      </c>
      <c r="AU312" s="18" t="s">
        <v>82</v>
      </c>
    </row>
    <row r="313" s="14" customFormat="1">
      <c r="A313" s="14"/>
      <c r="B313" s="246"/>
      <c r="C313" s="247"/>
      <c r="D313" s="232" t="s">
        <v>147</v>
      </c>
      <c r="E313" s="248" t="s">
        <v>19</v>
      </c>
      <c r="F313" s="249" t="s">
        <v>1723</v>
      </c>
      <c r="G313" s="247"/>
      <c r="H313" s="250">
        <v>265.31999999999999</v>
      </c>
      <c r="I313" s="251"/>
      <c r="J313" s="247"/>
      <c r="K313" s="247"/>
      <c r="L313" s="252"/>
      <c r="M313" s="253"/>
      <c r="N313" s="254"/>
      <c r="O313" s="254"/>
      <c r="P313" s="254"/>
      <c r="Q313" s="254"/>
      <c r="R313" s="254"/>
      <c r="S313" s="254"/>
      <c r="T313" s="255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6" t="s">
        <v>147</v>
      </c>
      <c r="AU313" s="256" t="s">
        <v>82</v>
      </c>
      <c r="AV313" s="14" t="s">
        <v>82</v>
      </c>
      <c r="AW313" s="14" t="s">
        <v>33</v>
      </c>
      <c r="AX313" s="14" t="s">
        <v>80</v>
      </c>
      <c r="AY313" s="256" t="s">
        <v>132</v>
      </c>
    </row>
    <row r="314" s="2" customFormat="1" ht="16.5" customHeight="1">
      <c r="A314" s="39"/>
      <c r="B314" s="40"/>
      <c r="C314" s="219" t="s">
        <v>553</v>
      </c>
      <c r="D314" s="219" t="s">
        <v>134</v>
      </c>
      <c r="E314" s="220" t="s">
        <v>1029</v>
      </c>
      <c r="F314" s="221" t="s">
        <v>1030</v>
      </c>
      <c r="G314" s="222" t="s">
        <v>194</v>
      </c>
      <c r="H314" s="223">
        <v>0.16200000000000001</v>
      </c>
      <c r="I314" s="224"/>
      <c r="J314" s="225">
        <f>ROUND(I314*H314,2)</f>
        <v>0</v>
      </c>
      <c r="K314" s="221" t="s">
        <v>143</v>
      </c>
      <c r="L314" s="45"/>
      <c r="M314" s="226" t="s">
        <v>19</v>
      </c>
      <c r="N314" s="227" t="s">
        <v>43</v>
      </c>
      <c r="O314" s="85"/>
      <c r="P314" s="228">
        <f>O314*H314</f>
        <v>0</v>
      </c>
      <c r="Q314" s="228">
        <v>0</v>
      </c>
      <c r="R314" s="228">
        <f>Q314*H314</f>
        <v>0</v>
      </c>
      <c r="S314" s="228">
        <v>0</v>
      </c>
      <c r="T314" s="22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0" t="s">
        <v>138</v>
      </c>
      <c r="AT314" s="230" t="s">
        <v>134</v>
      </c>
      <c r="AU314" s="230" t="s">
        <v>82</v>
      </c>
      <c r="AY314" s="18" t="s">
        <v>132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8" t="s">
        <v>80</v>
      </c>
      <c r="BK314" s="231">
        <f>ROUND(I314*H314,2)</f>
        <v>0</v>
      </c>
      <c r="BL314" s="18" t="s">
        <v>138</v>
      </c>
      <c r="BM314" s="230" t="s">
        <v>1724</v>
      </c>
    </row>
    <row r="315" s="2" customFormat="1">
      <c r="A315" s="39"/>
      <c r="B315" s="40"/>
      <c r="C315" s="41"/>
      <c r="D315" s="232" t="s">
        <v>145</v>
      </c>
      <c r="E315" s="41"/>
      <c r="F315" s="233" t="s">
        <v>1032</v>
      </c>
      <c r="G315" s="41"/>
      <c r="H315" s="41"/>
      <c r="I315" s="137"/>
      <c r="J315" s="41"/>
      <c r="K315" s="41"/>
      <c r="L315" s="45"/>
      <c r="M315" s="279"/>
      <c r="N315" s="280"/>
      <c r="O315" s="281"/>
      <c r="P315" s="281"/>
      <c r="Q315" s="281"/>
      <c r="R315" s="281"/>
      <c r="S315" s="281"/>
      <c r="T315" s="282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145</v>
      </c>
      <c r="AU315" s="18" t="s">
        <v>82</v>
      </c>
    </row>
    <row r="316" s="2" customFormat="1" ht="6.96" customHeight="1">
      <c r="A316" s="39"/>
      <c r="B316" s="60"/>
      <c r="C316" s="61"/>
      <c r="D316" s="61"/>
      <c r="E316" s="61"/>
      <c r="F316" s="61"/>
      <c r="G316" s="61"/>
      <c r="H316" s="61"/>
      <c r="I316" s="167"/>
      <c r="J316" s="61"/>
      <c r="K316" s="61"/>
      <c r="L316" s="45"/>
      <c r="M316" s="39"/>
      <c r="O316" s="39"/>
      <c r="P316" s="39"/>
      <c r="Q316" s="39"/>
      <c r="R316" s="39"/>
      <c r="S316" s="39"/>
      <c r="T316" s="39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</row>
  </sheetData>
  <sheetProtection sheet="1" autoFilter="0" formatColumns="0" formatRows="0" objects="1" scenarios="1" spinCount="100000" saltValue="3EL0hc3whUuWMqxhTVS9SrAyFl9DXiLaQXRlzcbUW05Xv5Nsr9gEHdfo4JS5mpSIXWTbOUF/wofOmKSb6Two4Q==" hashValue="1UgkbCTE4sRVk6rHXUSAcUUTKVXGO5jp6WiUVFgwg5DBAVNKZUqzdPG6TzubJRDFzs8iqJxvFKDi4KlL6s/iMA==" algorithmName="SHA-512" password="CC35"/>
  <autoFilter ref="C87:K315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83" customWidth="1"/>
    <col min="2" max="2" width="1.664063" style="283" customWidth="1"/>
    <col min="3" max="4" width="5" style="283" customWidth="1"/>
    <col min="5" max="5" width="11.67" style="283" customWidth="1"/>
    <col min="6" max="6" width="9.17" style="283" customWidth="1"/>
    <col min="7" max="7" width="5" style="283" customWidth="1"/>
    <col min="8" max="8" width="77.83" style="283" customWidth="1"/>
    <col min="9" max="10" width="20" style="283" customWidth="1"/>
    <col min="11" max="11" width="1.664063" style="283" customWidth="1"/>
  </cols>
  <sheetData>
    <row r="1" s="1" customFormat="1" ht="37.5" customHeight="1"/>
    <row r="2" s="1" customFormat="1" ht="7.5" customHeight="1">
      <c r="B2" s="284"/>
      <c r="C2" s="285"/>
      <c r="D2" s="285"/>
      <c r="E2" s="285"/>
      <c r="F2" s="285"/>
      <c r="G2" s="285"/>
      <c r="H2" s="285"/>
      <c r="I2" s="285"/>
      <c r="J2" s="285"/>
      <c r="K2" s="286"/>
    </row>
    <row r="3" s="16" customFormat="1" ht="45" customHeight="1">
      <c r="B3" s="287"/>
      <c r="C3" s="288" t="s">
        <v>1725</v>
      </c>
      <c r="D3" s="288"/>
      <c r="E3" s="288"/>
      <c r="F3" s="288"/>
      <c r="G3" s="288"/>
      <c r="H3" s="288"/>
      <c r="I3" s="288"/>
      <c r="J3" s="288"/>
      <c r="K3" s="289"/>
    </row>
    <row r="4" s="1" customFormat="1" ht="25.5" customHeight="1">
      <c r="B4" s="290"/>
      <c r="C4" s="291" t="s">
        <v>1726</v>
      </c>
      <c r="D4" s="291"/>
      <c r="E4" s="291"/>
      <c r="F4" s="291"/>
      <c r="G4" s="291"/>
      <c r="H4" s="291"/>
      <c r="I4" s="291"/>
      <c r="J4" s="291"/>
      <c r="K4" s="292"/>
    </row>
    <row r="5" s="1" customFormat="1" ht="5.25" customHeight="1">
      <c r="B5" s="290"/>
      <c r="C5" s="293"/>
      <c r="D5" s="293"/>
      <c r="E5" s="293"/>
      <c r="F5" s="293"/>
      <c r="G5" s="293"/>
      <c r="H5" s="293"/>
      <c r="I5" s="293"/>
      <c r="J5" s="293"/>
      <c r="K5" s="292"/>
    </row>
    <row r="6" s="1" customFormat="1" ht="15" customHeight="1">
      <c r="B6" s="290"/>
      <c r="C6" s="294" t="s">
        <v>1727</v>
      </c>
      <c r="D6" s="294"/>
      <c r="E6" s="294"/>
      <c r="F6" s="294"/>
      <c r="G6" s="294"/>
      <c r="H6" s="294"/>
      <c r="I6" s="294"/>
      <c r="J6" s="294"/>
      <c r="K6" s="292"/>
    </row>
    <row r="7" s="1" customFormat="1" ht="15" customHeight="1">
      <c r="B7" s="295"/>
      <c r="C7" s="294" t="s">
        <v>1728</v>
      </c>
      <c r="D7" s="294"/>
      <c r="E7" s="294"/>
      <c r="F7" s="294"/>
      <c r="G7" s="294"/>
      <c r="H7" s="294"/>
      <c r="I7" s="294"/>
      <c r="J7" s="294"/>
      <c r="K7" s="292"/>
    </row>
    <row r="8" s="1" customFormat="1" ht="12.75" customHeight="1">
      <c r="B8" s="295"/>
      <c r="C8" s="294"/>
      <c r="D8" s="294"/>
      <c r="E8" s="294"/>
      <c r="F8" s="294"/>
      <c r="G8" s="294"/>
      <c r="H8" s="294"/>
      <c r="I8" s="294"/>
      <c r="J8" s="294"/>
      <c r="K8" s="292"/>
    </row>
    <row r="9" s="1" customFormat="1" ht="15" customHeight="1">
      <c r="B9" s="295"/>
      <c r="C9" s="294" t="s">
        <v>1729</v>
      </c>
      <c r="D9" s="294"/>
      <c r="E9" s="294"/>
      <c r="F9" s="294"/>
      <c r="G9" s="294"/>
      <c r="H9" s="294"/>
      <c r="I9" s="294"/>
      <c r="J9" s="294"/>
      <c r="K9" s="292"/>
    </row>
    <row r="10" s="1" customFormat="1" ht="15" customHeight="1">
      <c r="B10" s="295"/>
      <c r="C10" s="294"/>
      <c r="D10" s="294" t="s">
        <v>1730</v>
      </c>
      <c r="E10" s="294"/>
      <c r="F10" s="294"/>
      <c r="G10" s="294"/>
      <c r="H10" s="294"/>
      <c r="I10" s="294"/>
      <c r="J10" s="294"/>
      <c r="K10" s="292"/>
    </row>
    <row r="11" s="1" customFormat="1" ht="15" customHeight="1">
      <c r="B11" s="295"/>
      <c r="C11" s="296"/>
      <c r="D11" s="294" t="s">
        <v>1731</v>
      </c>
      <c r="E11" s="294"/>
      <c r="F11" s="294"/>
      <c r="G11" s="294"/>
      <c r="H11" s="294"/>
      <c r="I11" s="294"/>
      <c r="J11" s="294"/>
      <c r="K11" s="292"/>
    </row>
    <row r="12" s="1" customFormat="1" ht="15" customHeight="1">
      <c r="B12" s="295"/>
      <c r="C12" s="296"/>
      <c r="D12" s="294"/>
      <c r="E12" s="294"/>
      <c r="F12" s="294"/>
      <c r="G12" s="294"/>
      <c r="H12" s="294"/>
      <c r="I12" s="294"/>
      <c r="J12" s="294"/>
      <c r="K12" s="292"/>
    </row>
    <row r="13" s="1" customFormat="1" ht="15" customHeight="1">
      <c r="B13" s="295"/>
      <c r="C13" s="296"/>
      <c r="D13" s="297" t="s">
        <v>1732</v>
      </c>
      <c r="E13" s="294"/>
      <c r="F13" s="294"/>
      <c r="G13" s="294"/>
      <c r="H13" s="294"/>
      <c r="I13" s="294"/>
      <c r="J13" s="294"/>
      <c r="K13" s="292"/>
    </row>
    <row r="14" s="1" customFormat="1" ht="12.75" customHeight="1">
      <c r="B14" s="295"/>
      <c r="C14" s="296"/>
      <c r="D14" s="296"/>
      <c r="E14" s="296"/>
      <c r="F14" s="296"/>
      <c r="G14" s="296"/>
      <c r="H14" s="296"/>
      <c r="I14" s="296"/>
      <c r="J14" s="296"/>
      <c r="K14" s="292"/>
    </row>
    <row r="15" s="1" customFormat="1" ht="15" customHeight="1">
      <c r="B15" s="295"/>
      <c r="C15" s="296"/>
      <c r="D15" s="294" t="s">
        <v>1733</v>
      </c>
      <c r="E15" s="294"/>
      <c r="F15" s="294"/>
      <c r="G15" s="294"/>
      <c r="H15" s="294"/>
      <c r="I15" s="294"/>
      <c r="J15" s="294"/>
      <c r="K15" s="292"/>
    </row>
    <row r="16" s="1" customFormat="1" ht="15" customHeight="1">
      <c r="B16" s="295"/>
      <c r="C16" s="296"/>
      <c r="D16" s="294" t="s">
        <v>1734</v>
      </c>
      <c r="E16" s="294"/>
      <c r="F16" s="294"/>
      <c r="G16" s="294"/>
      <c r="H16" s="294"/>
      <c r="I16" s="294"/>
      <c r="J16" s="294"/>
      <c r="K16" s="292"/>
    </row>
    <row r="17" s="1" customFormat="1" ht="15" customHeight="1">
      <c r="B17" s="295"/>
      <c r="C17" s="296"/>
      <c r="D17" s="294" t="s">
        <v>1735</v>
      </c>
      <c r="E17" s="294"/>
      <c r="F17" s="294"/>
      <c r="G17" s="294"/>
      <c r="H17" s="294"/>
      <c r="I17" s="294"/>
      <c r="J17" s="294"/>
      <c r="K17" s="292"/>
    </row>
    <row r="18" s="1" customFormat="1" ht="15" customHeight="1">
      <c r="B18" s="295"/>
      <c r="C18" s="296"/>
      <c r="D18" s="296"/>
      <c r="E18" s="298" t="s">
        <v>79</v>
      </c>
      <c r="F18" s="294" t="s">
        <v>1736</v>
      </c>
      <c r="G18" s="294"/>
      <c r="H18" s="294"/>
      <c r="I18" s="294"/>
      <c r="J18" s="294"/>
      <c r="K18" s="292"/>
    </row>
    <row r="19" s="1" customFormat="1" ht="15" customHeight="1">
      <c r="B19" s="295"/>
      <c r="C19" s="296"/>
      <c r="D19" s="296"/>
      <c r="E19" s="298" t="s">
        <v>1737</v>
      </c>
      <c r="F19" s="294" t="s">
        <v>1738</v>
      </c>
      <c r="G19" s="294"/>
      <c r="H19" s="294"/>
      <c r="I19" s="294"/>
      <c r="J19" s="294"/>
      <c r="K19" s="292"/>
    </row>
    <row r="20" s="1" customFormat="1" ht="15" customHeight="1">
      <c r="B20" s="295"/>
      <c r="C20" s="296"/>
      <c r="D20" s="296"/>
      <c r="E20" s="298" t="s">
        <v>1739</v>
      </c>
      <c r="F20" s="294" t="s">
        <v>1740</v>
      </c>
      <c r="G20" s="294"/>
      <c r="H20" s="294"/>
      <c r="I20" s="294"/>
      <c r="J20" s="294"/>
      <c r="K20" s="292"/>
    </row>
    <row r="21" s="1" customFormat="1" ht="15" customHeight="1">
      <c r="B21" s="295"/>
      <c r="C21" s="296"/>
      <c r="D21" s="296"/>
      <c r="E21" s="298" t="s">
        <v>1741</v>
      </c>
      <c r="F21" s="294" t="s">
        <v>1742</v>
      </c>
      <c r="G21" s="294"/>
      <c r="H21" s="294"/>
      <c r="I21" s="294"/>
      <c r="J21" s="294"/>
      <c r="K21" s="292"/>
    </row>
    <row r="22" s="1" customFormat="1" ht="15" customHeight="1">
      <c r="B22" s="295"/>
      <c r="C22" s="296"/>
      <c r="D22" s="296"/>
      <c r="E22" s="298" t="s">
        <v>1743</v>
      </c>
      <c r="F22" s="294" t="s">
        <v>1744</v>
      </c>
      <c r="G22" s="294"/>
      <c r="H22" s="294"/>
      <c r="I22" s="294"/>
      <c r="J22" s="294"/>
      <c r="K22" s="292"/>
    </row>
    <row r="23" s="1" customFormat="1" ht="15" customHeight="1">
      <c r="B23" s="295"/>
      <c r="C23" s="296"/>
      <c r="D23" s="296"/>
      <c r="E23" s="298" t="s">
        <v>1745</v>
      </c>
      <c r="F23" s="294" t="s">
        <v>1746</v>
      </c>
      <c r="G23" s="294"/>
      <c r="H23" s="294"/>
      <c r="I23" s="294"/>
      <c r="J23" s="294"/>
      <c r="K23" s="292"/>
    </row>
    <row r="24" s="1" customFormat="1" ht="12.75" customHeight="1">
      <c r="B24" s="295"/>
      <c r="C24" s="296"/>
      <c r="D24" s="296"/>
      <c r="E24" s="296"/>
      <c r="F24" s="296"/>
      <c r="G24" s="296"/>
      <c r="H24" s="296"/>
      <c r="I24" s="296"/>
      <c r="J24" s="296"/>
      <c r="K24" s="292"/>
    </row>
    <row r="25" s="1" customFormat="1" ht="15" customHeight="1">
      <c r="B25" s="295"/>
      <c r="C25" s="294" t="s">
        <v>1747</v>
      </c>
      <c r="D25" s="294"/>
      <c r="E25" s="294"/>
      <c r="F25" s="294"/>
      <c r="G25" s="294"/>
      <c r="H25" s="294"/>
      <c r="I25" s="294"/>
      <c r="J25" s="294"/>
      <c r="K25" s="292"/>
    </row>
    <row r="26" s="1" customFormat="1" ht="15" customHeight="1">
      <c r="B26" s="295"/>
      <c r="C26" s="294" t="s">
        <v>1748</v>
      </c>
      <c r="D26" s="294"/>
      <c r="E26" s="294"/>
      <c r="F26" s="294"/>
      <c r="G26" s="294"/>
      <c r="H26" s="294"/>
      <c r="I26" s="294"/>
      <c r="J26" s="294"/>
      <c r="K26" s="292"/>
    </row>
    <row r="27" s="1" customFormat="1" ht="15" customHeight="1">
      <c r="B27" s="295"/>
      <c r="C27" s="294"/>
      <c r="D27" s="294" t="s">
        <v>1749</v>
      </c>
      <c r="E27" s="294"/>
      <c r="F27" s="294"/>
      <c r="G27" s="294"/>
      <c r="H27" s="294"/>
      <c r="I27" s="294"/>
      <c r="J27" s="294"/>
      <c r="K27" s="292"/>
    </row>
    <row r="28" s="1" customFormat="1" ht="15" customHeight="1">
      <c r="B28" s="295"/>
      <c r="C28" s="296"/>
      <c r="D28" s="294" t="s">
        <v>1750</v>
      </c>
      <c r="E28" s="294"/>
      <c r="F28" s="294"/>
      <c r="G28" s="294"/>
      <c r="H28" s="294"/>
      <c r="I28" s="294"/>
      <c r="J28" s="294"/>
      <c r="K28" s="292"/>
    </row>
    <row r="29" s="1" customFormat="1" ht="12.75" customHeight="1">
      <c r="B29" s="295"/>
      <c r="C29" s="296"/>
      <c r="D29" s="296"/>
      <c r="E29" s="296"/>
      <c r="F29" s="296"/>
      <c r="G29" s="296"/>
      <c r="H29" s="296"/>
      <c r="I29" s="296"/>
      <c r="J29" s="296"/>
      <c r="K29" s="292"/>
    </row>
    <row r="30" s="1" customFormat="1" ht="15" customHeight="1">
      <c r="B30" s="295"/>
      <c r="C30" s="296"/>
      <c r="D30" s="294" t="s">
        <v>1751</v>
      </c>
      <c r="E30" s="294"/>
      <c r="F30" s="294"/>
      <c r="G30" s="294"/>
      <c r="H30" s="294"/>
      <c r="I30" s="294"/>
      <c r="J30" s="294"/>
      <c r="K30" s="292"/>
    </row>
    <row r="31" s="1" customFormat="1" ht="15" customHeight="1">
      <c r="B31" s="295"/>
      <c r="C31" s="296"/>
      <c r="D31" s="294" t="s">
        <v>1752</v>
      </c>
      <c r="E31" s="294"/>
      <c r="F31" s="294"/>
      <c r="G31" s="294"/>
      <c r="H31" s="294"/>
      <c r="I31" s="294"/>
      <c r="J31" s="294"/>
      <c r="K31" s="292"/>
    </row>
    <row r="32" s="1" customFormat="1" ht="12.75" customHeight="1">
      <c r="B32" s="295"/>
      <c r="C32" s="296"/>
      <c r="D32" s="296"/>
      <c r="E32" s="296"/>
      <c r="F32" s="296"/>
      <c r="G32" s="296"/>
      <c r="H32" s="296"/>
      <c r="I32" s="296"/>
      <c r="J32" s="296"/>
      <c r="K32" s="292"/>
    </row>
    <row r="33" s="1" customFormat="1" ht="15" customHeight="1">
      <c r="B33" s="295"/>
      <c r="C33" s="296"/>
      <c r="D33" s="294" t="s">
        <v>1753</v>
      </c>
      <c r="E33" s="294"/>
      <c r="F33" s="294"/>
      <c r="G33" s="294"/>
      <c r="H33" s="294"/>
      <c r="I33" s="294"/>
      <c r="J33" s="294"/>
      <c r="K33" s="292"/>
    </row>
    <row r="34" s="1" customFormat="1" ht="15" customHeight="1">
      <c r="B34" s="295"/>
      <c r="C34" s="296"/>
      <c r="D34" s="294" t="s">
        <v>1754</v>
      </c>
      <c r="E34" s="294"/>
      <c r="F34" s="294"/>
      <c r="G34" s="294"/>
      <c r="H34" s="294"/>
      <c r="I34" s="294"/>
      <c r="J34" s="294"/>
      <c r="K34" s="292"/>
    </row>
    <row r="35" s="1" customFormat="1" ht="15" customHeight="1">
      <c r="B35" s="295"/>
      <c r="C35" s="296"/>
      <c r="D35" s="294" t="s">
        <v>1755</v>
      </c>
      <c r="E35" s="294"/>
      <c r="F35" s="294"/>
      <c r="G35" s="294"/>
      <c r="H35" s="294"/>
      <c r="I35" s="294"/>
      <c r="J35" s="294"/>
      <c r="K35" s="292"/>
    </row>
    <row r="36" s="1" customFormat="1" ht="15" customHeight="1">
      <c r="B36" s="295"/>
      <c r="C36" s="296"/>
      <c r="D36" s="294"/>
      <c r="E36" s="297" t="s">
        <v>118</v>
      </c>
      <c r="F36" s="294"/>
      <c r="G36" s="294" t="s">
        <v>1756</v>
      </c>
      <c r="H36" s="294"/>
      <c r="I36" s="294"/>
      <c r="J36" s="294"/>
      <c r="K36" s="292"/>
    </row>
    <row r="37" s="1" customFormat="1" ht="30.75" customHeight="1">
      <c r="B37" s="295"/>
      <c r="C37" s="296"/>
      <c r="D37" s="294"/>
      <c r="E37" s="297" t="s">
        <v>1757</v>
      </c>
      <c r="F37" s="294"/>
      <c r="G37" s="294" t="s">
        <v>1758</v>
      </c>
      <c r="H37" s="294"/>
      <c r="I37" s="294"/>
      <c r="J37" s="294"/>
      <c r="K37" s="292"/>
    </row>
    <row r="38" s="1" customFormat="1" ht="15" customHeight="1">
      <c r="B38" s="295"/>
      <c r="C38" s="296"/>
      <c r="D38" s="294"/>
      <c r="E38" s="297" t="s">
        <v>53</v>
      </c>
      <c r="F38" s="294"/>
      <c r="G38" s="294" t="s">
        <v>1759</v>
      </c>
      <c r="H38" s="294"/>
      <c r="I38" s="294"/>
      <c r="J38" s="294"/>
      <c r="K38" s="292"/>
    </row>
    <row r="39" s="1" customFormat="1" ht="15" customHeight="1">
      <c r="B39" s="295"/>
      <c r="C39" s="296"/>
      <c r="D39" s="294"/>
      <c r="E39" s="297" t="s">
        <v>54</v>
      </c>
      <c r="F39" s="294"/>
      <c r="G39" s="294" t="s">
        <v>1760</v>
      </c>
      <c r="H39" s="294"/>
      <c r="I39" s="294"/>
      <c r="J39" s="294"/>
      <c r="K39" s="292"/>
    </row>
    <row r="40" s="1" customFormat="1" ht="15" customHeight="1">
      <c r="B40" s="295"/>
      <c r="C40" s="296"/>
      <c r="D40" s="294"/>
      <c r="E40" s="297" t="s">
        <v>119</v>
      </c>
      <c r="F40" s="294"/>
      <c r="G40" s="294" t="s">
        <v>1761</v>
      </c>
      <c r="H40" s="294"/>
      <c r="I40" s="294"/>
      <c r="J40" s="294"/>
      <c r="K40" s="292"/>
    </row>
    <row r="41" s="1" customFormat="1" ht="15" customHeight="1">
      <c r="B41" s="295"/>
      <c r="C41" s="296"/>
      <c r="D41" s="294"/>
      <c r="E41" s="297" t="s">
        <v>120</v>
      </c>
      <c r="F41" s="294"/>
      <c r="G41" s="294" t="s">
        <v>1762</v>
      </c>
      <c r="H41" s="294"/>
      <c r="I41" s="294"/>
      <c r="J41" s="294"/>
      <c r="K41" s="292"/>
    </row>
    <row r="42" s="1" customFormat="1" ht="15" customHeight="1">
      <c r="B42" s="295"/>
      <c r="C42" s="296"/>
      <c r="D42" s="294"/>
      <c r="E42" s="297" t="s">
        <v>1763</v>
      </c>
      <c r="F42" s="294"/>
      <c r="G42" s="294" t="s">
        <v>1764</v>
      </c>
      <c r="H42" s="294"/>
      <c r="I42" s="294"/>
      <c r="J42" s="294"/>
      <c r="K42" s="292"/>
    </row>
    <row r="43" s="1" customFormat="1" ht="15" customHeight="1">
      <c r="B43" s="295"/>
      <c r="C43" s="296"/>
      <c r="D43" s="294"/>
      <c r="E43" s="297"/>
      <c r="F43" s="294"/>
      <c r="G43" s="294" t="s">
        <v>1765</v>
      </c>
      <c r="H43" s="294"/>
      <c r="I43" s="294"/>
      <c r="J43" s="294"/>
      <c r="K43" s="292"/>
    </row>
    <row r="44" s="1" customFormat="1" ht="15" customHeight="1">
      <c r="B44" s="295"/>
      <c r="C44" s="296"/>
      <c r="D44" s="294"/>
      <c r="E44" s="297" t="s">
        <v>1766</v>
      </c>
      <c r="F44" s="294"/>
      <c r="G44" s="294" t="s">
        <v>1767</v>
      </c>
      <c r="H44" s="294"/>
      <c r="I44" s="294"/>
      <c r="J44" s="294"/>
      <c r="K44" s="292"/>
    </row>
    <row r="45" s="1" customFormat="1" ht="15" customHeight="1">
      <c r="B45" s="295"/>
      <c r="C45" s="296"/>
      <c r="D45" s="294"/>
      <c r="E45" s="297" t="s">
        <v>122</v>
      </c>
      <c r="F45" s="294"/>
      <c r="G45" s="294" t="s">
        <v>1768</v>
      </c>
      <c r="H45" s="294"/>
      <c r="I45" s="294"/>
      <c r="J45" s="294"/>
      <c r="K45" s="292"/>
    </row>
    <row r="46" s="1" customFormat="1" ht="12.75" customHeight="1">
      <c r="B46" s="295"/>
      <c r="C46" s="296"/>
      <c r="D46" s="294"/>
      <c r="E46" s="294"/>
      <c r="F46" s="294"/>
      <c r="G46" s="294"/>
      <c r="H46" s="294"/>
      <c r="I46" s="294"/>
      <c r="J46" s="294"/>
      <c r="K46" s="292"/>
    </row>
    <row r="47" s="1" customFormat="1" ht="15" customHeight="1">
      <c r="B47" s="295"/>
      <c r="C47" s="296"/>
      <c r="D47" s="294" t="s">
        <v>1769</v>
      </c>
      <c r="E47" s="294"/>
      <c r="F47" s="294"/>
      <c r="G47" s="294"/>
      <c r="H47" s="294"/>
      <c r="I47" s="294"/>
      <c r="J47" s="294"/>
      <c r="K47" s="292"/>
    </row>
    <row r="48" s="1" customFormat="1" ht="15" customHeight="1">
      <c r="B48" s="295"/>
      <c r="C48" s="296"/>
      <c r="D48" s="296"/>
      <c r="E48" s="294" t="s">
        <v>1770</v>
      </c>
      <c r="F48" s="294"/>
      <c r="G48" s="294"/>
      <c r="H48" s="294"/>
      <c r="I48" s="294"/>
      <c r="J48" s="294"/>
      <c r="K48" s="292"/>
    </row>
    <row r="49" s="1" customFormat="1" ht="15" customHeight="1">
      <c r="B49" s="295"/>
      <c r="C49" s="296"/>
      <c r="D49" s="296"/>
      <c r="E49" s="294" t="s">
        <v>1771</v>
      </c>
      <c r="F49" s="294"/>
      <c r="G49" s="294"/>
      <c r="H49" s="294"/>
      <c r="I49" s="294"/>
      <c r="J49" s="294"/>
      <c r="K49" s="292"/>
    </row>
    <row r="50" s="1" customFormat="1" ht="15" customHeight="1">
      <c r="B50" s="295"/>
      <c r="C50" s="296"/>
      <c r="D50" s="296"/>
      <c r="E50" s="294" t="s">
        <v>1772</v>
      </c>
      <c r="F50" s="294"/>
      <c r="G50" s="294"/>
      <c r="H50" s="294"/>
      <c r="I50" s="294"/>
      <c r="J50" s="294"/>
      <c r="K50" s="292"/>
    </row>
    <row r="51" s="1" customFormat="1" ht="15" customHeight="1">
      <c r="B51" s="295"/>
      <c r="C51" s="296"/>
      <c r="D51" s="294" t="s">
        <v>1773</v>
      </c>
      <c r="E51" s="294"/>
      <c r="F51" s="294"/>
      <c r="G51" s="294"/>
      <c r="H51" s="294"/>
      <c r="I51" s="294"/>
      <c r="J51" s="294"/>
      <c r="K51" s="292"/>
    </row>
    <row r="52" s="1" customFormat="1" ht="25.5" customHeight="1">
      <c r="B52" s="290"/>
      <c r="C52" s="291" t="s">
        <v>1774</v>
      </c>
      <c r="D52" s="291"/>
      <c r="E52" s="291"/>
      <c r="F52" s="291"/>
      <c r="G52" s="291"/>
      <c r="H52" s="291"/>
      <c r="I52" s="291"/>
      <c r="J52" s="291"/>
      <c r="K52" s="292"/>
    </row>
    <row r="53" s="1" customFormat="1" ht="5.25" customHeight="1">
      <c r="B53" s="290"/>
      <c r="C53" s="293"/>
      <c r="D53" s="293"/>
      <c r="E53" s="293"/>
      <c r="F53" s="293"/>
      <c r="G53" s="293"/>
      <c r="H53" s="293"/>
      <c r="I53" s="293"/>
      <c r="J53" s="293"/>
      <c r="K53" s="292"/>
    </row>
    <row r="54" s="1" customFormat="1" ht="15" customHeight="1">
      <c r="B54" s="290"/>
      <c r="C54" s="294" t="s">
        <v>1775</v>
      </c>
      <c r="D54" s="294"/>
      <c r="E54" s="294"/>
      <c r="F54" s="294"/>
      <c r="G54" s="294"/>
      <c r="H54" s="294"/>
      <c r="I54" s="294"/>
      <c r="J54" s="294"/>
      <c r="K54" s="292"/>
    </row>
    <row r="55" s="1" customFormat="1" ht="15" customHeight="1">
      <c r="B55" s="290"/>
      <c r="C55" s="294" t="s">
        <v>1776</v>
      </c>
      <c r="D55" s="294"/>
      <c r="E55" s="294"/>
      <c r="F55" s="294"/>
      <c r="G55" s="294"/>
      <c r="H55" s="294"/>
      <c r="I55" s="294"/>
      <c r="J55" s="294"/>
      <c r="K55" s="292"/>
    </row>
    <row r="56" s="1" customFormat="1" ht="12.75" customHeight="1">
      <c r="B56" s="290"/>
      <c r="C56" s="294"/>
      <c r="D56" s="294"/>
      <c r="E56" s="294"/>
      <c r="F56" s="294"/>
      <c r="G56" s="294"/>
      <c r="H56" s="294"/>
      <c r="I56" s="294"/>
      <c r="J56" s="294"/>
      <c r="K56" s="292"/>
    </row>
    <row r="57" s="1" customFormat="1" ht="15" customHeight="1">
      <c r="B57" s="290"/>
      <c r="C57" s="294" t="s">
        <v>1777</v>
      </c>
      <c r="D57" s="294"/>
      <c r="E57" s="294"/>
      <c r="F57" s="294"/>
      <c r="G57" s="294"/>
      <c r="H57" s="294"/>
      <c r="I57" s="294"/>
      <c r="J57" s="294"/>
      <c r="K57" s="292"/>
    </row>
    <row r="58" s="1" customFormat="1" ht="15" customHeight="1">
      <c r="B58" s="290"/>
      <c r="C58" s="296"/>
      <c r="D58" s="294" t="s">
        <v>1778</v>
      </c>
      <c r="E58" s="294"/>
      <c r="F58" s="294"/>
      <c r="G58" s="294"/>
      <c r="H58" s="294"/>
      <c r="I58" s="294"/>
      <c r="J58" s="294"/>
      <c r="K58" s="292"/>
    </row>
    <row r="59" s="1" customFormat="1" ht="15" customHeight="1">
      <c r="B59" s="290"/>
      <c r="C59" s="296"/>
      <c r="D59" s="294" t="s">
        <v>1779</v>
      </c>
      <c r="E59" s="294"/>
      <c r="F59" s="294"/>
      <c r="G59" s="294"/>
      <c r="H59" s="294"/>
      <c r="I59" s="294"/>
      <c r="J59" s="294"/>
      <c r="K59" s="292"/>
    </row>
    <row r="60" s="1" customFormat="1" ht="15" customHeight="1">
      <c r="B60" s="290"/>
      <c r="C60" s="296"/>
      <c r="D60" s="294" t="s">
        <v>1780</v>
      </c>
      <c r="E60" s="294"/>
      <c r="F60" s="294"/>
      <c r="G60" s="294"/>
      <c r="H60" s="294"/>
      <c r="I60" s="294"/>
      <c r="J60" s="294"/>
      <c r="K60" s="292"/>
    </row>
    <row r="61" s="1" customFormat="1" ht="15" customHeight="1">
      <c r="B61" s="290"/>
      <c r="C61" s="296"/>
      <c r="D61" s="294" t="s">
        <v>1781</v>
      </c>
      <c r="E61" s="294"/>
      <c r="F61" s="294"/>
      <c r="G61" s="294"/>
      <c r="H61" s="294"/>
      <c r="I61" s="294"/>
      <c r="J61" s="294"/>
      <c r="K61" s="292"/>
    </row>
    <row r="62" s="1" customFormat="1" ht="15" customHeight="1">
      <c r="B62" s="290"/>
      <c r="C62" s="296"/>
      <c r="D62" s="299" t="s">
        <v>1782</v>
      </c>
      <c r="E62" s="299"/>
      <c r="F62" s="299"/>
      <c r="G62" s="299"/>
      <c r="H62" s="299"/>
      <c r="I62" s="299"/>
      <c r="J62" s="299"/>
      <c r="K62" s="292"/>
    </row>
    <row r="63" s="1" customFormat="1" ht="15" customHeight="1">
      <c r="B63" s="290"/>
      <c r="C63" s="296"/>
      <c r="D63" s="294" t="s">
        <v>1783</v>
      </c>
      <c r="E63" s="294"/>
      <c r="F63" s="294"/>
      <c r="G63" s="294"/>
      <c r="H63" s="294"/>
      <c r="I63" s="294"/>
      <c r="J63" s="294"/>
      <c r="K63" s="292"/>
    </row>
    <row r="64" s="1" customFormat="1" ht="12.75" customHeight="1">
      <c r="B64" s="290"/>
      <c r="C64" s="296"/>
      <c r="D64" s="296"/>
      <c r="E64" s="300"/>
      <c r="F64" s="296"/>
      <c r="G64" s="296"/>
      <c r="H64" s="296"/>
      <c r="I64" s="296"/>
      <c r="J64" s="296"/>
      <c r="K64" s="292"/>
    </row>
    <row r="65" s="1" customFormat="1" ht="15" customHeight="1">
      <c r="B65" s="290"/>
      <c r="C65" s="296"/>
      <c r="D65" s="294" t="s">
        <v>1784</v>
      </c>
      <c r="E65" s="294"/>
      <c r="F65" s="294"/>
      <c r="G65" s="294"/>
      <c r="H65" s="294"/>
      <c r="I65" s="294"/>
      <c r="J65" s="294"/>
      <c r="K65" s="292"/>
    </row>
    <row r="66" s="1" customFormat="1" ht="15" customHeight="1">
      <c r="B66" s="290"/>
      <c r="C66" s="296"/>
      <c r="D66" s="299" t="s">
        <v>1785</v>
      </c>
      <c r="E66" s="299"/>
      <c r="F66" s="299"/>
      <c r="G66" s="299"/>
      <c r="H66" s="299"/>
      <c r="I66" s="299"/>
      <c r="J66" s="299"/>
      <c r="K66" s="292"/>
    </row>
    <row r="67" s="1" customFormat="1" ht="15" customHeight="1">
      <c r="B67" s="290"/>
      <c r="C67" s="296"/>
      <c r="D67" s="294" t="s">
        <v>1786</v>
      </c>
      <c r="E67" s="294"/>
      <c r="F67" s="294"/>
      <c r="G67" s="294"/>
      <c r="H67" s="294"/>
      <c r="I67" s="294"/>
      <c r="J67" s="294"/>
      <c r="K67" s="292"/>
    </row>
    <row r="68" s="1" customFormat="1" ht="15" customHeight="1">
      <c r="B68" s="290"/>
      <c r="C68" s="296"/>
      <c r="D68" s="294" t="s">
        <v>1787</v>
      </c>
      <c r="E68" s="294"/>
      <c r="F68" s="294"/>
      <c r="G68" s="294"/>
      <c r="H68" s="294"/>
      <c r="I68" s="294"/>
      <c r="J68" s="294"/>
      <c r="K68" s="292"/>
    </row>
    <row r="69" s="1" customFormat="1" ht="15" customHeight="1">
      <c r="B69" s="290"/>
      <c r="C69" s="296"/>
      <c r="D69" s="294" t="s">
        <v>1788</v>
      </c>
      <c r="E69" s="294"/>
      <c r="F69" s="294"/>
      <c r="G69" s="294"/>
      <c r="H69" s="294"/>
      <c r="I69" s="294"/>
      <c r="J69" s="294"/>
      <c r="K69" s="292"/>
    </row>
    <row r="70" s="1" customFormat="1" ht="15" customHeight="1">
      <c r="B70" s="290"/>
      <c r="C70" s="296"/>
      <c r="D70" s="294" t="s">
        <v>1789</v>
      </c>
      <c r="E70" s="294"/>
      <c r="F70" s="294"/>
      <c r="G70" s="294"/>
      <c r="H70" s="294"/>
      <c r="I70" s="294"/>
      <c r="J70" s="294"/>
      <c r="K70" s="292"/>
    </row>
    <row r="71" s="1" customFormat="1" ht="12.75" customHeight="1">
      <c r="B71" s="301"/>
      <c r="C71" s="302"/>
      <c r="D71" s="302"/>
      <c r="E71" s="302"/>
      <c r="F71" s="302"/>
      <c r="G71" s="302"/>
      <c r="H71" s="302"/>
      <c r="I71" s="302"/>
      <c r="J71" s="302"/>
      <c r="K71" s="303"/>
    </row>
    <row r="72" s="1" customFormat="1" ht="18.75" customHeight="1">
      <c r="B72" s="304"/>
      <c r="C72" s="304"/>
      <c r="D72" s="304"/>
      <c r="E72" s="304"/>
      <c r="F72" s="304"/>
      <c r="G72" s="304"/>
      <c r="H72" s="304"/>
      <c r="I72" s="304"/>
      <c r="J72" s="304"/>
      <c r="K72" s="305"/>
    </row>
    <row r="73" s="1" customFormat="1" ht="18.75" customHeight="1">
      <c r="B73" s="305"/>
      <c r="C73" s="305"/>
      <c r="D73" s="305"/>
      <c r="E73" s="305"/>
      <c r="F73" s="305"/>
      <c r="G73" s="305"/>
      <c r="H73" s="305"/>
      <c r="I73" s="305"/>
      <c r="J73" s="305"/>
      <c r="K73" s="305"/>
    </row>
    <row r="74" s="1" customFormat="1" ht="7.5" customHeight="1">
      <c r="B74" s="306"/>
      <c r="C74" s="307"/>
      <c r="D74" s="307"/>
      <c r="E74" s="307"/>
      <c r="F74" s="307"/>
      <c r="G74" s="307"/>
      <c r="H74" s="307"/>
      <c r="I74" s="307"/>
      <c r="J74" s="307"/>
      <c r="K74" s="308"/>
    </row>
    <row r="75" s="1" customFormat="1" ht="45" customHeight="1">
      <c r="B75" s="309"/>
      <c r="C75" s="310" t="s">
        <v>1790</v>
      </c>
      <c r="D75" s="310"/>
      <c r="E75" s="310"/>
      <c r="F75" s="310"/>
      <c r="G75" s="310"/>
      <c r="H75" s="310"/>
      <c r="I75" s="310"/>
      <c r="J75" s="310"/>
      <c r="K75" s="311"/>
    </row>
    <row r="76" s="1" customFormat="1" ht="17.25" customHeight="1">
      <c r="B76" s="309"/>
      <c r="C76" s="312" t="s">
        <v>1791</v>
      </c>
      <c r="D76" s="312"/>
      <c r="E76" s="312"/>
      <c r="F76" s="312" t="s">
        <v>1792</v>
      </c>
      <c r="G76" s="313"/>
      <c r="H76" s="312" t="s">
        <v>54</v>
      </c>
      <c r="I76" s="312" t="s">
        <v>57</v>
      </c>
      <c r="J76" s="312" t="s">
        <v>1793</v>
      </c>
      <c r="K76" s="311"/>
    </row>
    <row r="77" s="1" customFormat="1" ht="17.25" customHeight="1">
      <c r="B77" s="309"/>
      <c r="C77" s="314" t="s">
        <v>1794</v>
      </c>
      <c r="D77" s="314"/>
      <c r="E77" s="314"/>
      <c r="F77" s="315" t="s">
        <v>1795</v>
      </c>
      <c r="G77" s="316"/>
      <c r="H77" s="314"/>
      <c r="I77" s="314"/>
      <c r="J77" s="314" t="s">
        <v>1796</v>
      </c>
      <c r="K77" s="311"/>
    </row>
    <row r="78" s="1" customFormat="1" ht="5.25" customHeight="1">
      <c r="B78" s="309"/>
      <c r="C78" s="317"/>
      <c r="D78" s="317"/>
      <c r="E78" s="317"/>
      <c r="F78" s="317"/>
      <c r="G78" s="318"/>
      <c r="H78" s="317"/>
      <c r="I78" s="317"/>
      <c r="J78" s="317"/>
      <c r="K78" s="311"/>
    </row>
    <row r="79" s="1" customFormat="1" ht="15" customHeight="1">
      <c r="B79" s="309"/>
      <c r="C79" s="297" t="s">
        <v>53</v>
      </c>
      <c r="D79" s="317"/>
      <c r="E79" s="317"/>
      <c r="F79" s="319" t="s">
        <v>1797</v>
      </c>
      <c r="G79" s="318"/>
      <c r="H79" s="297" t="s">
        <v>1798</v>
      </c>
      <c r="I79" s="297" t="s">
        <v>1799</v>
      </c>
      <c r="J79" s="297">
        <v>20</v>
      </c>
      <c r="K79" s="311"/>
    </row>
    <row r="80" s="1" customFormat="1" ht="15" customHeight="1">
      <c r="B80" s="309"/>
      <c r="C80" s="297" t="s">
        <v>1800</v>
      </c>
      <c r="D80" s="297"/>
      <c r="E80" s="297"/>
      <c r="F80" s="319" t="s">
        <v>1797</v>
      </c>
      <c r="G80" s="318"/>
      <c r="H80" s="297" t="s">
        <v>1801</v>
      </c>
      <c r="I80" s="297" t="s">
        <v>1799</v>
      </c>
      <c r="J80" s="297">
        <v>120</v>
      </c>
      <c r="K80" s="311"/>
    </row>
    <row r="81" s="1" customFormat="1" ht="15" customHeight="1">
      <c r="B81" s="320"/>
      <c r="C81" s="297" t="s">
        <v>1802</v>
      </c>
      <c r="D81" s="297"/>
      <c r="E81" s="297"/>
      <c r="F81" s="319" t="s">
        <v>1803</v>
      </c>
      <c r="G81" s="318"/>
      <c r="H81" s="297" t="s">
        <v>1804</v>
      </c>
      <c r="I81" s="297" t="s">
        <v>1799</v>
      </c>
      <c r="J81" s="297">
        <v>50</v>
      </c>
      <c r="K81" s="311"/>
    </row>
    <row r="82" s="1" customFormat="1" ht="15" customHeight="1">
      <c r="B82" s="320"/>
      <c r="C82" s="297" t="s">
        <v>1805</v>
      </c>
      <c r="D82" s="297"/>
      <c r="E82" s="297"/>
      <c r="F82" s="319" t="s">
        <v>1797</v>
      </c>
      <c r="G82" s="318"/>
      <c r="H82" s="297" t="s">
        <v>1806</v>
      </c>
      <c r="I82" s="297" t="s">
        <v>1807</v>
      </c>
      <c r="J82" s="297"/>
      <c r="K82" s="311"/>
    </row>
    <row r="83" s="1" customFormat="1" ht="15" customHeight="1">
      <c r="B83" s="320"/>
      <c r="C83" s="321" t="s">
        <v>1808</v>
      </c>
      <c r="D83" s="321"/>
      <c r="E83" s="321"/>
      <c r="F83" s="322" t="s">
        <v>1803</v>
      </c>
      <c r="G83" s="321"/>
      <c r="H83" s="321" t="s">
        <v>1809</v>
      </c>
      <c r="I83" s="321" t="s">
        <v>1799</v>
      </c>
      <c r="J83" s="321">
        <v>15</v>
      </c>
      <c r="K83" s="311"/>
    </row>
    <row r="84" s="1" customFormat="1" ht="15" customHeight="1">
      <c r="B84" s="320"/>
      <c r="C84" s="321" t="s">
        <v>1810</v>
      </c>
      <c r="D84" s="321"/>
      <c r="E84" s="321"/>
      <c r="F84" s="322" t="s">
        <v>1803</v>
      </c>
      <c r="G84" s="321"/>
      <c r="H84" s="321" t="s">
        <v>1811</v>
      </c>
      <c r="I84" s="321" t="s">
        <v>1799</v>
      </c>
      <c r="J84" s="321">
        <v>15</v>
      </c>
      <c r="K84" s="311"/>
    </row>
    <row r="85" s="1" customFormat="1" ht="15" customHeight="1">
      <c r="B85" s="320"/>
      <c r="C85" s="321" t="s">
        <v>1812</v>
      </c>
      <c r="D85" s="321"/>
      <c r="E85" s="321"/>
      <c r="F85" s="322" t="s">
        <v>1803</v>
      </c>
      <c r="G85" s="321"/>
      <c r="H85" s="321" t="s">
        <v>1813</v>
      </c>
      <c r="I85" s="321" t="s">
        <v>1799</v>
      </c>
      <c r="J85" s="321">
        <v>20</v>
      </c>
      <c r="K85" s="311"/>
    </row>
    <row r="86" s="1" customFormat="1" ht="15" customHeight="1">
      <c r="B86" s="320"/>
      <c r="C86" s="321" t="s">
        <v>1814</v>
      </c>
      <c r="D86" s="321"/>
      <c r="E86" s="321"/>
      <c r="F86" s="322" t="s">
        <v>1803</v>
      </c>
      <c r="G86" s="321"/>
      <c r="H86" s="321" t="s">
        <v>1815</v>
      </c>
      <c r="I86" s="321" t="s">
        <v>1799</v>
      </c>
      <c r="J86" s="321">
        <v>20</v>
      </c>
      <c r="K86" s="311"/>
    </row>
    <row r="87" s="1" customFormat="1" ht="15" customHeight="1">
      <c r="B87" s="320"/>
      <c r="C87" s="297" t="s">
        <v>1816</v>
      </c>
      <c r="D87" s="297"/>
      <c r="E87" s="297"/>
      <c r="F87" s="319" t="s">
        <v>1803</v>
      </c>
      <c r="G87" s="318"/>
      <c r="H87" s="297" t="s">
        <v>1817</v>
      </c>
      <c r="I87" s="297" t="s">
        <v>1799</v>
      </c>
      <c r="J87" s="297">
        <v>50</v>
      </c>
      <c r="K87" s="311"/>
    </row>
    <row r="88" s="1" customFormat="1" ht="15" customHeight="1">
      <c r="B88" s="320"/>
      <c r="C88" s="297" t="s">
        <v>1818</v>
      </c>
      <c r="D88" s="297"/>
      <c r="E88" s="297"/>
      <c r="F88" s="319" t="s">
        <v>1803</v>
      </c>
      <c r="G88" s="318"/>
      <c r="H88" s="297" t="s">
        <v>1819</v>
      </c>
      <c r="I88" s="297" t="s">
        <v>1799</v>
      </c>
      <c r="J88" s="297">
        <v>20</v>
      </c>
      <c r="K88" s="311"/>
    </row>
    <row r="89" s="1" customFormat="1" ht="15" customHeight="1">
      <c r="B89" s="320"/>
      <c r="C89" s="297" t="s">
        <v>1820</v>
      </c>
      <c r="D89" s="297"/>
      <c r="E89" s="297"/>
      <c r="F89" s="319" t="s">
        <v>1803</v>
      </c>
      <c r="G89" s="318"/>
      <c r="H89" s="297" t="s">
        <v>1821</v>
      </c>
      <c r="I89" s="297" t="s">
        <v>1799</v>
      </c>
      <c r="J89" s="297">
        <v>20</v>
      </c>
      <c r="K89" s="311"/>
    </row>
    <row r="90" s="1" customFormat="1" ht="15" customHeight="1">
      <c r="B90" s="320"/>
      <c r="C90" s="297" t="s">
        <v>1822</v>
      </c>
      <c r="D90" s="297"/>
      <c r="E90" s="297"/>
      <c r="F90" s="319" t="s">
        <v>1803</v>
      </c>
      <c r="G90" s="318"/>
      <c r="H90" s="297" t="s">
        <v>1823</v>
      </c>
      <c r="I90" s="297" t="s">
        <v>1799</v>
      </c>
      <c r="J90" s="297">
        <v>50</v>
      </c>
      <c r="K90" s="311"/>
    </row>
    <row r="91" s="1" customFormat="1" ht="15" customHeight="1">
      <c r="B91" s="320"/>
      <c r="C91" s="297" t="s">
        <v>1824</v>
      </c>
      <c r="D91" s="297"/>
      <c r="E91" s="297"/>
      <c r="F91" s="319" t="s">
        <v>1803</v>
      </c>
      <c r="G91" s="318"/>
      <c r="H91" s="297" t="s">
        <v>1824</v>
      </c>
      <c r="I91" s="297" t="s">
        <v>1799</v>
      </c>
      <c r="J91" s="297">
        <v>50</v>
      </c>
      <c r="K91" s="311"/>
    </row>
    <row r="92" s="1" customFormat="1" ht="15" customHeight="1">
      <c r="B92" s="320"/>
      <c r="C92" s="297" t="s">
        <v>1825</v>
      </c>
      <c r="D92" s="297"/>
      <c r="E92" s="297"/>
      <c r="F92" s="319" t="s">
        <v>1803</v>
      </c>
      <c r="G92" s="318"/>
      <c r="H92" s="297" t="s">
        <v>1826</v>
      </c>
      <c r="I92" s="297" t="s">
        <v>1799</v>
      </c>
      <c r="J92" s="297">
        <v>255</v>
      </c>
      <c r="K92" s="311"/>
    </row>
    <row r="93" s="1" customFormat="1" ht="15" customHeight="1">
      <c r="B93" s="320"/>
      <c r="C93" s="297" t="s">
        <v>1827</v>
      </c>
      <c r="D93" s="297"/>
      <c r="E93" s="297"/>
      <c r="F93" s="319" t="s">
        <v>1797</v>
      </c>
      <c r="G93" s="318"/>
      <c r="H93" s="297" t="s">
        <v>1828</v>
      </c>
      <c r="I93" s="297" t="s">
        <v>1829</v>
      </c>
      <c r="J93" s="297"/>
      <c r="K93" s="311"/>
    </row>
    <row r="94" s="1" customFormat="1" ht="15" customHeight="1">
      <c r="B94" s="320"/>
      <c r="C94" s="297" t="s">
        <v>1830</v>
      </c>
      <c r="D94" s="297"/>
      <c r="E94" s="297"/>
      <c r="F94" s="319" t="s">
        <v>1797</v>
      </c>
      <c r="G94" s="318"/>
      <c r="H94" s="297" t="s">
        <v>1831</v>
      </c>
      <c r="I94" s="297" t="s">
        <v>1832</v>
      </c>
      <c r="J94" s="297"/>
      <c r="K94" s="311"/>
    </row>
    <row r="95" s="1" customFormat="1" ht="15" customHeight="1">
      <c r="B95" s="320"/>
      <c r="C95" s="297" t="s">
        <v>1833</v>
      </c>
      <c r="D95" s="297"/>
      <c r="E95" s="297"/>
      <c r="F95" s="319" t="s">
        <v>1797</v>
      </c>
      <c r="G95" s="318"/>
      <c r="H95" s="297" t="s">
        <v>1833</v>
      </c>
      <c r="I95" s="297" t="s">
        <v>1832</v>
      </c>
      <c r="J95" s="297"/>
      <c r="K95" s="311"/>
    </row>
    <row r="96" s="1" customFormat="1" ht="15" customHeight="1">
      <c r="B96" s="320"/>
      <c r="C96" s="297" t="s">
        <v>38</v>
      </c>
      <c r="D96" s="297"/>
      <c r="E96" s="297"/>
      <c r="F96" s="319" t="s">
        <v>1797</v>
      </c>
      <c r="G96" s="318"/>
      <c r="H96" s="297" t="s">
        <v>1834</v>
      </c>
      <c r="I96" s="297" t="s">
        <v>1832</v>
      </c>
      <c r="J96" s="297"/>
      <c r="K96" s="311"/>
    </row>
    <row r="97" s="1" customFormat="1" ht="15" customHeight="1">
      <c r="B97" s="320"/>
      <c r="C97" s="297" t="s">
        <v>48</v>
      </c>
      <c r="D97" s="297"/>
      <c r="E97" s="297"/>
      <c r="F97" s="319" t="s">
        <v>1797</v>
      </c>
      <c r="G97" s="318"/>
      <c r="H97" s="297" t="s">
        <v>1835</v>
      </c>
      <c r="I97" s="297" t="s">
        <v>1832</v>
      </c>
      <c r="J97" s="297"/>
      <c r="K97" s="311"/>
    </row>
    <row r="98" s="1" customFormat="1" ht="15" customHeight="1">
      <c r="B98" s="323"/>
      <c r="C98" s="324"/>
      <c r="D98" s="324"/>
      <c r="E98" s="324"/>
      <c r="F98" s="324"/>
      <c r="G98" s="324"/>
      <c r="H98" s="324"/>
      <c r="I98" s="324"/>
      <c r="J98" s="324"/>
      <c r="K98" s="325"/>
    </row>
    <row r="99" s="1" customFormat="1" ht="18.75" customHeight="1">
      <c r="B99" s="326"/>
      <c r="C99" s="327"/>
      <c r="D99" s="327"/>
      <c r="E99" s="327"/>
      <c r="F99" s="327"/>
      <c r="G99" s="327"/>
      <c r="H99" s="327"/>
      <c r="I99" s="327"/>
      <c r="J99" s="327"/>
      <c r="K99" s="326"/>
    </row>
    <row r="100" s="1" customFormat="1" ht="18.75" customHeight="1">
      <c r="B100" s="305"/>
      <c r="C100" s="305"/>
      <c r="D100" s="305"/>
      <c r="E100" s="305"/>
      <c r="F100" s="305"/>
      <c r="G100" s="305"/>
      <c r="H100" s="305"/>
      <c r="I100" s="305"/>
      <c r="J100" s="305"/>
      <c r="K100" s="305"/>
    </row>
    <row r="101" s="1" customFormat="1" ht="7.5" customHeight="1">
      <c r="B101" s="306"/>
      <c r="C101" s="307"/>
      <c r="D101" s="307"/>
      <c r="E101" s="307"/>
      <c r="F101" s="307"/>
      <c r="G101" s="307"/>
      <c r="H101" s="307"/>
      <c r="I101" s="307"/>
      <c r="J101" s="307"/>
      <c r="K101" s="308"/>
    </row>
    <row r="102" s="1" customFormat="1" ht="45" customHeight="1">
      <c r="B102" s="309"/>
      <c r="C102" s="310" t="s">
        <v>1836</v>
      </c>
      <c r="D102" s="310"/>
      <c r="E102" s="310"/>
      <c r="F102" s="310"/>
      <c r="G102" s="310"/>
      <c r="H102" s="310"/>
      <c r="I102" s="310"/>
      <c r="J102" s="310"/>
      <c r="K102" s="311"/>
    </row>
    <row r="103" s="1" customFormat="1" ht="17.25" customHeight="1">
      <c r="B103" s="309"/>
      <c r="C103" s="312" t="s">
        <v>1791</v>
      </c>
      <c r="D103" s="312"/>
      <c r="E103" s="312"/>
      <c r="F103" s="312" t="s">
        <v>1792</v>
      </c>
      <c r="G103" s="313"/>
      <c r="H103" s="312" t="s">
        <v>54</v>
      </c>
      <c r="I103" s="312" t="s">
        <v>57</v>
      </c>
      <c r="J103" s="312" t="s">
        <v>1793</v>
      </c>
      <c r="K103" s="311"/>
    </row>
    <row r="104" s="1" customFormat="1" ht="17.25" customHeight="1">
      <c r="B104" s="309"/>
      <c r="C104" s="314" t="s">
        <v>1794</v>
      </c>
      <c r="D104" s="314"/>
      <c r="E104" s="314"/>
      <c r="F104" s="315" t="s">
        <v>1795</v>
      </c>
      <c r="G104" s="316"/>
      <c r="H104" s="314"/>
      <c r="I104" s="314"/>
      <c r="J104" s="314" t="s">
        <v>1796</v>
      </c>
      <c r="K104" s="311"/>
    </row>
    <row r="105" s="1" customFormat="1" ht="5.25" customHeight="1">
      <c r="B105" s="309"/>
      <c r="C105" s="312"/>
      <c r="D105" s="312"/>
      <c r="E105" s="312"/>
      <c r="F105" s="312"/>
      <c r="G105" s="328"/>
      <c r="H105" s="312"/>
      <c r="I105" s="312"/>
      <c r="J105" s="312"/>
      <c r="K105" s="311"/>
    </row>
    <row r="106" s="1" customFormat="1" ht="15" customHeight="1">
      <c r="B106" s="309"/>
      <c r="C106" s="297" t="s">
        <v>53</v>
      </c>
      <c r="D106" s="317"/>
      <c r="E106" s="317"/>
      <c r="F106" s="319" t="s">
        <v>1797</v>
      </c>
      <c r="G106" s="328"/>
      <c r="H106" s="297" t="s">
        <v>1837</v>
      </c>
      <c r="I106" s="297" t="s">
        <v>1799</v>
      </c>
      <c r="J106" s="297">
        <v>20</v>
      </c>
      <c r="K106" s="311"/>
    </row>
    <row r="107" s="1" customFormat="1" ht="15" customHeight="1">
      <c r="B107" s="309"/>
      <c r="C107" s="297" t="s">
        <v>1800</v>
      </c>
      <c r="D107" s="297"/>
      <c r="E107" s="297"/>
      <c r="F107" s="319" t="s">
        <v>1797</v>
      </c>
      <c r="G107" s="297"/>
      <c r="H107" s="297" t="s">
        <v>1837</v>
      </c>
      <c r="I107" s="297" t="s">
        <v>1799</v>
      </c>
      <c r="J107" s="297">
        <v>120</v>
      </c>
      <c r="K107" s="311"/>
    </row>
    <row r="108" s="1" customFormat="1" ht="15" customHeight="1">
      <c r="B108" s="320"/>
      <c r="C108" s="297" t="s">
        <v>1802</v>
      </c>
      <c r="D108" s="297"/>
      <c r="E108" s="297"/>
      <c r="F108" s="319" t="s">
        <v>1803</v>
      </c>
      <c r="G108" s="297"/>
      <c r="H108" s="297" t="s">
        <v>1837</v>
      </c>
      <c r="I108" s="297" t="s">
        <v>1799</v>
      </c>
      <c r="J108" s="297">
        <v>50</v>
      </c>
      <c r="K108" s="311"/>
    </row>
    <row r="109" s="1" customFormat="1" ht="15" customHeight="1">
      <c r="B109" s="320"/>
      <c r="C109" s="297" t="s">
        <v>1805</v>
      </c>
      <c r="D109" s="297"/>
      <c r="E109" s="297"/>
      <c r="F109" s="319" t="s">
        <v>1797</v>
      </c>
      <c r="G109" s="297"/>
      <c r="H109" s="297" t="s">
        <v>1837</v>
      </c>
      <c r="I109" s="297" t="s">
        <v>1807</v>
      </c>
      <c r="J109" s="297"/>
      <c r="K109" s="311"/>
    </row>
    <row r="110" s="1" customFormat="1" ht="15" customHeight="1">
      <c r="B110" s="320"/>
      <c r="C110" s="297" t="s">
        <v>1816</v>
      </c>
      <c r="D110" s="297"/>
      <c r="E110" s="297"/>
      <c r="F110" s="319" t="s">
        <v>1803</v>
      </c>
      <c r="G110" s="297"/>
      <c r="H110" s="297" t="s">
        <v>1837</v>
      </c>
      <c r="I110" s="297" t="s">
        <v>1799</v>
      </c>
      <c r="J110" s="297">
        <v>50</v>
      </c>
      <c r="K110" s="311"/>
    </row>
    <row r="111" s="1" customFormat="1" ht="15" customHeight="1">
      <c r="B111" s="320"/>
      <c r="C111" s="297" t="s">
        <v>1824</v>
      </c>
      <c r="D111" s="297"/>
      <c r="E111" s="297"/>
      <c r="F111" s="319" t="s">
        <v>1803</v>
      </c>
      <c r="G111" s="297"/>
      <c r="H111" s="297" t="s">
        <v>1837</v>
      </c>
      <c r="I111" s="297" t="s">
        <v>1799</v>
      </c>
      <c r="J111" s="297">
        <v>50</v>
      </c>
      <c r="K111" s="311"/>
    </row>
    <row r="112" s="1" customFormat="1" ht="15" customHeight="1">
      <c r="B112" s="320"/>
      <c r="C112" s="297" t="s">
        <v>1822</v>
      </c>
      <c r="D112" s="297"/>
      <c r="E112" s="297"/>
      <c r="F112" s="319" t="s">
        <v>1803</v>
      </c>
      <c r="G112" s="297"/>
      <c r="H112" s="297" t="s">
        <v>1837</v>
      </c>
      <c r="I112" s="297" t="s">
        <v>1799</v>
      </c>
      <c r="J112" s="297">
        <v>50</v>
      </c>
      <c r="K112" s="311"/>
    </row>
    <row r="113" s="1" customFormat="1" ht="15" customHeight="1">
      <c r="B113" s="320"/>
      <c r="C113" s="297" t="s">
        <v>53</v>
      </c>
      <c r="D113" s="297"/>
      <c r="E113" s="297"/>
      <c r="F113" s="319" t="s">
        <v>1797</v>
      </c>
      <c r="G113" s="297"/>
      <c r="H113" s="297" t="s">
        <v>1838</v>
      </c>
      <c r="I113" s="297" t="s">
        <v>1799</v>
      </c>
      <c r="J113" s="297">
        <v>20</v>
      </c>
      <c r="K113" s="311"/>
    </row>
    <row r="114" s="1" customFormat="1" ht="15" customHeight="1">
      <c r="B114" s="320"/>
      <c r="C114" s="297" t="s">
        <v>1839</v>
      </c>
      <c r="D114" s="297"/>
      <c r="E114" s="297"/>
      <c r="F114" s="319" t="s">
        <v>1797</v>
      </c>
      <c r="G114" s="297"/>
      <c r="H114" s="297" t="s">
        <v>1840</v>
      </c>
      <c r="I114" s="297" t="s">
        <v>1799</v>
      </c>
      <c r="J114" s="297">
        <v>120</v>
      </c>
      <c r="K114" s="311"/>
    </row>
    <row r="115" s="1" customFormat="1" ht="15" customHeight="1">
      <c r="B115" s="320"/>
      <c r="C115" s="297" t="s">
        <v>38</v>
      </c>
      <c r="D115" s="297"/>
      <c r="E115" s="297"/>
      <c r="F115" s="319" t="s">
        <v>1797</v>
      </c>
      <c r="G115" s="297"/>
      <c r="H115" s="297" t="s">
        <v>1841</v>
      </c>
      <c r="I115" s="297" t="s">
        <v>1832</v>
      </c>
      <c r="J115" s="297"/>
      <c r="K115" s="311"/>
    </row>
    <row r="116" s="1" customFormat="1" ht="15" customHeight="1">
      <c r="B116" s="320"/>
      <c r="C116" s="297" t="s">
        <v>48</v>
      </c>
      <c r="D116" s="297"/>
      <c r="E116" s="297"/>
      <c r="F116" s="319" t="s">
        <v>1797</v>
      </c>
      <c r="G116" s="297"/>
      <c r="H116" s="297" t="s">
        <v>1842</v>
      </c>
      <c r="I116" s="297" t="s">
        <v>1832</v>
      </c>
      <c r="J116" s="297"/>
      <c r="K116" s="311"/>
    </row>
    <row r="117" s="1" customFormat="1" ht="15" customHeight="1">
      <c r="B117" s="320"/>
      <c r="C117" s="297" t="s">
        <v>57</v>
      </c>
      <c r="D117" s="297"/>
      <c r="E117" s="297"/>
      <c r="F117" s="319" t="s">
        <v>1797</v>
      </c>
      <c r="G117" s="297"/>
      <c r="H117" s="297" t="s">
        <v>1843</v>
      </c>
      <c r="I117" s="297" t="s">
        <v>1844</v>
      </c>
      <c r="J117" s="297"/>
      <c r="K117" s="311"/>
    </row>
    <row r="118" s="1" customFormat="1" ht="15" customHeight="1">
      <c r="B118" s="323"/>
      <c r="C118" s="329"/>
      <c r="D118" s="329"/>
      <c r="E118" s="329"/>
      <c r="F118" s="329"/>
      <c r="G118" s="329"/>
      <c r="H118" s="329"/>
      <c r="I118" s="329"/>
      <c r="J118" s="329"/>
      <c r="K118" s="325"/>
    </row>
    <row r="119" s="1" customFormat="1" ht="18.75" customHeight="1">
      <c r="B119" s="330"/>
      <c r="C119" s="294"/>
      <c r="D119" s="294"/>
      <c r="E119" s="294"/>
      <c r="F119" s="331"/>
      <c r="G119" s="294"/>
      <c r="H119" s="294"/>
      <c r="I119" s="294"/>
      <c r="J119" s="294"/>
      <c r="K119" s="330"/>
    </row>
    <row r="120" s="1" customFormat="1" ht="18.75" customHeight="1">
      <c r="B120" s="305"/>
      <c r="C120" s="305"/>
      <c r="D120" s="305"/>
      <c r="E120" s="305"/>
      <c r="F120" s="305"/>
      <c r="G120" s="305"/>
      <c r="H120" s="305"/>
      <c r="I120" s="305"/>
      <c r="J120" s="305"/>
      <c r="K120" s="305"/>
    </row>
    <row r="121" s="1" customFormat="1" ht="7.5" customHeight="1">
      <c r="B121" s="332"/>
      <c r="C121" s="333"/>
      <c r="D121" s="333"/>
      <c r="E121" s="333"/>
      <c r="F121" s="333"/>
      <c r="G121" s="333"/>
      <c r="H121" s="333"/>
      <c r="I121" s="333"/>
      <c r="J121" s="333"/>
      <c r="K121" s="334"/>
    </row>
    <row r="122" s="1" customFormat="1" ht="45" customHeight="1">
      <c r="B122" s="335"/>
      <c r="C122" s="288" t="s">
        <v>1845</v>
      </c>
      <c r="D122" s="288"/>
      <c r="E122" s="288"/>
      <c r="F122" s="288"/>
      <c r="G122" s="288"/>
      <c r="H122" s="288"/>
      <c r="I122" s="288"/>
      <c r="J122" s="288"/>
      <c r="K122" s="336"/>
    </row>
    <row r="123" s="1" customFormat="1" ht="17.25" customHeight="1">
      <c r="B123" s="337"/>
      <c r="C123" s="312" t="s">
        <v>1791</v>
      </c>
      <c r="D123" s="312"/>
      <c r="E123" s="312"/>
      <c r="F123" s="312" t="s">
        <v>1792</v>
      </c>
      <c r="G123" s="313"/>
      <c r="H123" s="312" t="s">
        <v>54</v>
      </c>
      <c r="I123" s="312" t="s">
        <v>57</v>
      </c>
      <c r="J123" s="312" t="s">
        <v>1793</v>
      </c>
      <c r="K123" s="338"/>
    </row>
    <row r="124" s="1" customFormat="1" ht="17.25" customHeight="1">
      <c r="B124" s="337"/>
      <c r="C124" s="314" t="s">
        <v>1794</v>
      </c>
      <c r="D124" s="314"/>
      <c r="E124" s="314"/>
      <c r="F124" s="315" t="s">
        <v>1795</v>
      </c>
      <c r="G124" s="316"/>
      <c r="H124" s="314"/>
      <c r="I124" s="314"/>
      <c r="J124" s="314" t="s">
        <v>1796</v>
      </c>
      <c r="K124" s="338"/>
    </row>
    <row r="125" s="1" customFormat="1" ht="5.25" customHeight="1">
      <c r="B125" s="339"/>
      <c r="C125" s="317"/>
      <c r="D125" s="317"/>
      <c r="E125" s="317"/>
      <c r="F125" s="317"/>
      <c r="G125" s="297"/>
      <c r="H125" s="317"/>
      <c r="I125" s="317"/>
      <c r="J125" s="317"/>
      <c r="K125" s="340"/>
    </row>
    <row r="126" s="1" customFormat="1" ht="15" customHeight="1">
      <c r="B126" s="339"/>
      <c r="C126" s="297" t="s">
        <v>1800</v>
      </c>
      <c r="D126" s="317"/>
      <c r="E126" s="317"/>
      <c r="F126" s="319" t="s">
        <v>1797</v>
      </c>
      <c r="G126" s="297"/>
      <c r="H126" s="297" t="s">
        <v>1837</v>
      </c>
      <c r="I126" s="297" t="s">
        <v>1799</v>
      </c>
      <c r="J126" s="297">
        <v>120</v>
      </c>
      <c r="K126" s="341"/>
    </row>
    <row r="127" s="1" customFormat="1" ht="15" customHeight="1">
      <c r="B127" s="339"/>
      <c r="C127" s="297" t="s">
        <v>1846</v>
      </c>
      <c r="D127" s="297"/>
      <c r="E127" s="297"/>
      <c r="F127" s="319" t="s">
        <v>1797</v>
      </c>
      <c r="G127" s="297"/>
      <c r="H127" s="297" t="s">
        <v>1847</v>
      </c>
      <c r="I127" s="297" t="s">
        <v>1799</v>
      </c>
      <c r="J127" s="297" t="s">
        <v>1848</v>
      </c>
      <c r="K127" s="341"/>
    </row>
    <row r="128" s="1" customFormat="1" ht="15" customHeight="1">
      <c r="B128" s="339"/>
      <c r="C128" s="297" t="s">
        <v>1745</v>
      </c>
      <c r="D128" s="297"/>
      <c r="E128" s="297"/>
      <c r="F128" s="319" t="s">
        <v>1797</v>
      </c>
      <c r="G128" s="297"/>
      <c r="H128" s="297" t="s">
        <v>1849</v>
      </c>
      <c r="I128" s="297" t="s">
        <v>1799</v>
      </c>
      <c r="J128" s="297" t="s">
        <v>1848</v>
      </c>
      <c r="K128" s="341"/>
    </row>
    <row r="129" s="1" customFormat="1" ht="15" customHeight="1">
      <c r="B129" s="339"/>
      <c r="C129" s="297" t="s">
        <v>1808</v>
      </c>
      <c r="D129" s="297"/>
      <c r="E129" s="297"/>
      <c r="F129" s="319" t="s">
        <v>1803</v>
      </c>
      <c r="G129" s="297"/>
      <c r="H129" s="297" t="s">
        <v>1809</v>
      </c>
      <c r="I129" s="297" t="s">
        <v>1799</v>
      </c>
      <c r="J129" s="297">
        <v>15</v>
      </c>
      <c r="K129" s="341"/>
    </row>
    <row r="130" s="1" customFormat="1" ht="15" customHeight="1">
      <c r="B130" s="339"/>
      <c r="C130" s="321" t="s">
        <v>1810</v>
      </c>
      <c r="D130" s="321"/>
      <c r="E130" s="321"/>
      <c r="F130" s="322" t="s">
        <v>1803</v>
      </c>
      <c r="G130" s="321"/>
      <c r="H130" s="321" t="s">
        <v>1811</v>
      </c>
      <c r="I130" s="321" t="s">
        <v>1799</v>
      </c>
      <c r="J130" s="321">
        <v>15</v>
      </c>
      <c r="K130" s="341"/>
    </row>
    <row r="131" s="1" customFormat="1" ht="15" customHeight="1">
      <c r="B131" s="339"/>
      <c r="C131" s="321" t="s">
        <v>1812</v>
      </c>
      <c r="D131" s="321"/>
      <c r="E131" s="321"/>
      <c r="F131" s="322" t="s">
        <v>1803</v>
      </c>
      <c r="G131" s="321"/>
      <c r="H131" s="321" t="s">
        <v>1813</v>
      </c>
      <c r="I131" s="321" t="s">
        <v>1799</v>
      </c>
      <c r="J131" s="321">
        <v>20</v>
      </c>
      <c r="K131" s="341"/>
    </row>
    <row r="132" s="1" customFormat="1" ht="15" customHeight="1">
      <c r="B132" s="339"/>
      <c r="C132" s="321" t="s">
        <v>1814</v>
      </c>
      <c r="D132" s="321"/>
      <c r="E132" s="321"/>
      <c r="F132" s="322" t="s">
        <v>1803</v>
      </c>
      <c r="G132" s="321"/>
      <c r="H132" s="321" t="s">
        <v>1815</v>
      </c>
      <c r="I132" s="321" t="s">
        <v>1799</v>
      </c>
      <c r="J132" s="321">
        <v>20</v>
      </c>
      <c r="K132" s="341"/>
    </row>
    <row r="133" s="1" customFormat="1" ht="15" customHeight="1">
      <c r="B133" s="339"/>
      <c r="C133" s="297" t="s">
        <v>1802</v>
      </c>
      <c r="D133" s="297"/>
      <c r="E133" s="297"/>
      <c r="F133" s="319" t="s">
        <v>1803</v>
      </c>
      <c r="G133" s="297"/>
      <c r="H133" s="297" t="s">
        <v>1837</v>
      </c>
      <c r="I133" s="297" t="s">
        <v>1799</v>
      </c>
      <c r="J133" s="297">
        <v>50</v>
      </c>
      <c r="K133" s="341"/>
    </row>
    <row r="134" s="1" customFormat="1" ht="15" customHeight="1">
      <c r="B134" s="339"/>
      <c r="C134" s="297" t="s">
        <v>1816</v>
      </c>
      <c r="D134" s="297"/>
      <c r="E134" s="297"/>
      <c r="F134" s="319" t="s">
        <v>1803</v>
      </c>
      <c r="G134" s="297"/>
      <c r="H134" s="297" t="s">
        <v>1837</v>
      </c>
      <c r="I134" s="297" t="s">
        <v>1799</v>
      </c>
      <c r="J134" s="297">
        <v>50</v>
      </c>
      <c r="K134" s="341"/>
    </row>
    <row r="135" s="1" customFormat="1" ht="15" customHeight="1">
      <c r="B135" s="339"/>
      <c r="C135" s="297" t="s">
        <v>1822</v>
      </c>
      <c r="D135" s="297"/>
      <c r="E135" s="297"/>
      <c r="F135" s="319" t="s">
        <v>1803</v>
      </c>
      <c r="G135" s="297"/>
      <c r="H135" s="297" t="s">
        <v>1837</v>
      </c>
      <c r="I135" s="297" t="s">
        <v>1799</v>
      </c>
      <c r="J135" s="297">
        <v>50</v>
      </c>
      <c r="K135" s="341"/>
    </row>
    <row r="136" s="1" customFormat="1" ht="15" customHeight="1">
      <c r="B136" s="339"/>
      <c r="C136" s="297" t="s">
        <v>1824</v>
      </c>
      <c r="D136" s="297"/>
      <c r="E136" s="297"/>
      <c r="F136" s="319" t="s">
        <v>1803</v>
      </c>
      <c r="G136" s="297"/>
      <c r="H136" s="297" t="s">
        <v>1837</v>
      </c>
      <c r="I136" s="297" t="s">
        <v>1799</v>
      </c>
      <c r="J136" s="297">
        <v>50</v>
      </c>
      <c r="K136" s="341"/>
    </row>
    <row r="137" s="1" customFormat="1" ht="15" customHeight="1">
      <c r="B137" s="339"/>
      <c r="C137" s="297" t="s">
        <v>1825</v>
      </c>
      <c r="D137" s="297"/>
      <c r="E137" s="297"/>
      <c r="F137" s="319" t="s">
        <v>1803</v>
      </c>
      <c r="G137" s="297"/>
      <c r="H137" s="297" t="s">
        <v>1850</v>
      </c>
      <c r="I137" s="297" t="s">
        <v>1799</v>
      </c>
      <c r="J137" s="297">
        <v>255</v>
      </c>
      <c r="K137" s="341"/>
    </row>
    <row r="138" s="1" customFormat="1" ht="15" customHeight="1">
      <c r="B138" s="339"/>
      <c r="C138" s="297" t="s">
        <v>1827</v>
      </c>
      <c r="D138" s="297"/>
      <c r="E138" s="297"/>
      <c r="F138" s="319" t="s">
        <v>1797</v>
      </c>
      <c r="G138" s="297"/>
      <c r="H138" s="297" t="s">
        <v>1851</v>
      </c>
      <c r="I138" s="297" t="s">
        <v>1829</v>
      </c>
      <c r="J138" s="297"/>
      <c r="K138" s="341"/>
    </row>
    <row r="139" s="1" customFormat="1" ht="15" customHeight="1">
      <c r="B139" s="339"/>
      <c r="C139" s="297" t="s">
        <v>1830</v>
      </c>
      <c r="D139" s="297"/>
      <c r="E139" s="297"/>
      <c r="F139" s="319" t="s">
        <v>1797</v>
      </c>
      <c r="G139" s="297"/>
      <c r="H139" s="297" t="s">
        <v>1852</v>
      </c>
      <c r="I139" s="297" t="s">
        <v>1832</v>
      </c>
      <c r="J139" s="297"/>
      <c r="K139" s="341"/>
    </row>
    <row r="140" s="1" customFormat="1" ht="15" customHeight="1">
      <c r="B140" s="339"/>
      <c r="C140" s="297" t="s">
        <v>1833</v>
      </c>
      <c r="D140" s="297"/>
      <c r="E140" s="297"/>
      <c r="F140" s="319" t="s">
        <v>1797</v>
      </c>
      <c r="G140" s="297"/>
      <c r="H140" s="297" t="s">
        <v>1833</v>
      </c>
      <c r="I140" s="297" t="s">
        <v>1832</v>
      </c>
      <c r="J140" s="297"/>
      <c r="K140" s="341"/>
    </row>
    <row r="141" s="1" customFormat="1" ht="15" customHeight="1">
      <c r="B141" s="339"/>
      <c r="C141" s="297" t="s">
        <v>38</v>
      </c>
      <c r="D141" s="297"/>
      <c r="E141" s="297"/>
      <c r="F141" s="319" t="s">
        <v>1797</v>
      </c>
      <c r="G141" s="297"/>
      <c r="H141" s="297" t="s">
        <v>1853</v>
      </c>
      <c r="I141" s="297" t="s">
        <v>1832</v>
      </c>
      <c r="J141" s="297"/>
      <c r="K141" s="341"/>
    </row>
    <row r="142" s="1" customFormat="1" ht="15" customHeight="1">
      <c r="B142" s="339"/>
      <c r="C142" s="297" t="s">
        <v>1854</v>
      </c>
      <c r="D142" s="297"/>
      <c r="E142" s="297"/>
      <c r="F142" s="319" t="s">
        <v>1797</v>
      </c>
      <c r="G142" s="297"/>
      <c r="H142" s="297" t="s">
        <v>1855</v>
      </c>
      <c r="I142" s="297" t="s">
        <v>1832</v>
      </c>
      <c r="J142" s="297"/>
      <c r="K142" s="341"/>
    </row>
    <row r="143" s="1" customFormat="1" ht="15" customHeight="1">
      <c r="B143" s="342"/>
      <c r="C143" s="343"/>
      <c r="D143" s="343"/>
      <c r="E143" s="343"/>
      <c r="F143" s="343"/>
      <c r="G143" s="343"/>
      <c r="H143" s="343"/>
      <c r="I143" s="343"/>
      <c r="J143" s="343"/>
      <c r="K143" s="344"/>
    </row>
    <row r="144" s="1" customFormat="1" ht="18.75" customHeight="1">
      <c r="B144" s="294"/>
      <c r="C144" s="294"/>
      <c r="D144" s="294"/>
      <c r="E144" s="294"/>
      <c r="F144" s="331"/>
      <c r="G144" s="294"/>
      <c r="H144" s="294"/>
      <c r="I144" s="294"/>
      <c r="J144" s="294"/>
      <c r="K144" s="294"/>
    </row>
    <row r="145" s="1" customFormat="1" ht="18.75" customHeight="1">
      <c r="B145" s="305"/>
      <c r="C145" s="305"/>
      <c r="D145" s="305"/>
      <c r="E145" s="305"/>
      <c r="F145" s="305"/>
      <c r="G145" s="305"/>
      <c r="H145" s="305"/>
      <c r="I145" s="305"/>
      <c r="J145" s="305"/>
      <c r="K145" s="305"/>
    </row>
    <row r="146" s="1" customFormat="1" ht="7.5" customHeight="1">
      <c r="B146" s="306"/>
      <c r="C146" s="307"/>
      <c r="D146" s="307"/>
      <c r="E146" s="307"/>
      <c r="F146" s="307"/>
      <c r="G146" s="307"/>
      <c r="H146" s="307"/>
      <c r="I146" s="307"/>
      <c r="J146" s="307"/>
      <c r="K146" s="308"/>
    </row>
    <row r="147" s="1" customFormat="1" ht="45" customHeight="1">
      <c r="B147" s="309"/>
      <c r="C147" s="310" t="s">
        <v>1856</v>
      </c>
      <c r="D147" s="310"/>
      <c r="E147" s="310"/>
      <c r="F147" s="310"/>
      <c r="G147" s="310"/>
      <c r="H147" s="310"/>
      <c r="I147" s="310"/>
      <c r="J147" s="310"/>
      <c r="K147" s="311"/>
    </row>
    <row r="148" s="1" customFormat="1" ht="17.25" customHeight="1">
      <c r="B148" s="309"/>
      <c r="C148" s="312" t="s">
        <v>1791</v>
      </c>
      <c r="D148" s="312"/>
      <c r="E148" s="312"/>
      <c r="F148" s="312" t="s">
        <v>1792</v>
      </c>
      <c r="G148" s="313"/>
      <c r="H148" s="312" t="s">
        <v>54</v>
      </c>
      <c r="I148" s="312" t="s">
        <v>57</v>
      </c>
      <c r="J148" s="312" t="s">
        <v>1793</v>
      </c>
      <c r="K148" s="311"/>
    </row>
    <row r="149" s="1" customFormat="1" ht="17.25" customHeight="1">
      <c r="B149" s="309"/>
      <c r="C149" s="314" t="s">
        <v>1794</v>
      </c>
      <c r="D149" s="314"/>
      <c r="E149" s="314"/>
      <c r="F149" s="315" t="s">
        <v>1795</v>
      </c>
      <c r="G149" s="316"/>
      <c r="H149" s="314"/>
      <c r="I149" s="314"/>
      <c r="J149" s="314" t="s">
        <v>1796</v>
      </c>
      <c r="K149" s="311"/>
    </row>
    <row r="150" s="1" customFormat="1" ht="5.25" customHeight="1">
      <c r="B150" s="320"/>
      <c r="C150" s="317"/>
      <c r="D150" s="317"/>
      <c r="E150" s="317"/>
      <c r="F150" s="317"/>
      <c r="G150" s="318"/>
      <c r="H150" s="317"/>
      <c r="I150" s="317"/>
      <c r="J150" s="317"/>
      <c r="K150" s="341"/>
    </row>
    <row r="151" s="1" customFormat="1" ht="15" customHeight="1">
      <c r="B151" s="320"/>
      <c r="C151" s="345" t="s">
        <v>1800</v>
      </c>
      <c r="D151" s="297"/>
      <c r="E151" s="297"/>
      <c r="F151" s="346" t="s">
        <v>1797</v>
      </c>
      <c r="G151" s="297"/>
      <c r="H151" s="345" t="s">
        <v>1837</v>
      </c>
      <c r="I151" s="345" t="s">
        <v>1799</v>
      </c>
      <c r="J151" s="345">
        <v>120</v>
      </c>
      <c r="K151" s="341"/>
    </row>
    <row r="152" s="1" customFormat="1" ht="15" customHeight="1">
      <c r="B152" s="320"/>
      <c r="C152" s="345" t="s">
        <v>1846</v>
      </c>
      <c r="D152" s="297"/>
      <c r="E152" s="297"/>
      <c r="F152" s="346" t="s">
        <v>1797</v>
      </c>
      <c r="G152" s="297"/>
      <c r="H152" s="345" t="s">
        <v>1857</v>
      </c>
      <c r="I152" s="345" t="s">
        <v>1799</v>
      </c>
      <c r="J152" s="345" t="s">
        <v>1848</v>
      </c>
      <c r="K152" s="341"/>
    </row>
    <row r="153" s="1" customFormat="1" ht="15" customHeight="1">
      <c r="B153" s="320"/>
      <c r="C153" s="345" t="s">
        <v>1745</v>
      </c>
      <c r="D153" s="297"/>
      <c r="E153" s="297"/>
      <c r="F153" s="346" t="s">
        <v>1797</v>
      </c>
      <c r="G153" s="297"/>
      <c r="H153" s="345" t="s">
        <v>1858</v>
      </c>
      <c r="I153" s="345" t="s">
        <v>1799</v>
      </c>
      <c r="J153" s="345" t="s">
        <v>1848</v>
      </c>
      <c r="K153" s="341"/>
    </row>
    <row r="154" s="1" customFormat="1" ht="15" customHeight="1">
      <c r="B154" s="320"/>
      <c r="C154" s="345" t="s">
        <v>1802</v>
      </c>
      <c r="D154" s="297"/>
      <c r="E154" s="297"/>
      <c r="F154" s="346" t="s">
        <v>1803</v>
      </c>
      <c r="G154" s="297"/>
      <c r="H154" s="345" t="s">
        <v>1837</v>
      </c>
      <c r="I154" s="345" t="s">
        <v>1799</v>
      </c>
      <c r="J154" s="345">
        <v>50</v>
      </c>
      <c r="K154" s="341"/>
    </row>
    <row r="155" s="1" customFormat="1" ht="15" customHeight="1">
      <c r="B155" s="320"/>
      <c r="C155" s="345" t="s">
        <v>1805</v>
      </c>
      <c r="D155" s="297"/>
      <c r="E155" s="297"/>
      <c r="F155" s="346" t="s">
        <v>1797</v>
      </c>
      <c r="G155" s="297"/>
      <c r="H155" s="345" t="s">
        <v>1837</v>
      </c>
      <c r="I155" s="345" t="s">
        <v>1807</v>
      </c>
      <c r="J155" s="345"/>
      <c r="K155" s="341"/>
    </row>
    <row r="156" s="1" customFormat="1" ht="15" customHeight="1">
      <c r="B156" s="320"/>
      <c r="C156" s="345" t="s">
        <v>1816</v>
      </c>
      <c r="D156" s="297"/>
      <c r="E156" s="297"/>
      <c r="F156" s="346" t="s">
        <v>1803</v>
      </c>
      <c r="G156" s="297"/>
      <c r="H156" s="345" t="s">
        <v>1837</v>
      </c>
      <c r="I156" s="345" t="s">
        <v>1799</v>
      </c>
      <c r="J156" s="345">
        <v>50</v>
      </c>
      <c r="K156" s="341"/>
    </row>
    <row r="157" s="1" customFormat="1" ht="15" customHeight="1">
      <c r="B157" s="320"/>
      <c r="C157" s="345" t="s">
        <v>1824</v>
      </c>
      <c r="D157" s="297"/>
      <c r="E157" s="297"/>
      <c r="F157" s="346" t="s">
        <v>1803</v>
      </c>
      <c r="G157" s="297"/>
      <c r="H157" s="345" t="s">
        <v>1837</v>
      </c>
      <c r="I157" s="345" t="s">
        <v>1799</v>
      </c>
      <c r="J157" s="345">
        <v>50</v>
      </c>
      <c r="K157" s="341"/>
    </row>
    <row r="158" s="1" customFormat="1" ht="15" customHeight="1">
      <c r="B158" s="320"/>
      <c r="C158" s="345" t="s">
        <v>1822</v>
      </c>
      <c r="D158" s="297"/>
      <c r="E158" s="297"/>
      <c r="F158" s="346" t="s">
        <v>1803</v>
      </c>
      <c r="G158" s="297"/>
      <c r="H158" s="345" t="s">
        <v>1837</v>
      </c>
      <c r="I158" s="345" t="s">
        <v>1799</v>
      </c>
      <c r="J158" s="345">
        <v>50</v>
      </c>
      <c r="K158" s="341"/>
    </row>
    <row r="159" s="1" customFormat="1" ht="15" customHeight="1">
      <c r="B159" s="320"/>
      <c r="C159" s="345" t="s">
        <v>99</v>
      </c>
      <c r="D159" s="297"/>
      <c r="E159" s="297"/>
      <c r="F159" s="346" t="s">
        <v>1797</v>
      </c>
      <c r="G159" s="297"/>
      <c r="H159" s="345" t="s">
        <v>1859</v>
      </c>
      <c r="I159" s="345" t="s">
        <v>1799</v>
      </c>
      <c r="J159" s="345" t="s">
        <v>1860</v>
      </c>
      <c r="K159" s="341"/>
    </row>
    <row r="160" s="1" customFormat="1" ht="15" customHeight="1">
      <c r="B160" s="320"/>
      <c r="C160" s="345" t="s">
        <v>1861</v>
      </c>
      <c r="D160" s="297"/>
      <c r="E160" s="297"/>
      <c r="F160" s="346" t="s">
        <v>1797</v>
      </c>
      <c r="G160" s="297"/>
      <c r="H160" s="345" t="s">
        <v>1862</v>
      </c>
      <c r="I160" s="345" t="s">
        <v>1832</v>
      </c>
      <c r="J160" s="345"/>
      <c r="K160" s="341"/>
    </row>
    <row r="161" s="1" customFormat="1" ht="15" customHeight="1">
      <c r="B161" s="347"/>
      <c r="C161" s="329"/>
      <c r="D161" s="329"/>
      <c r="E161" s="329"/>
      <c r="F161" s="329"/>
      <c r="G161" s="329"/>
      <c r="H161" s="329"/>
      <c r="I161" s="329"/>
      <c r="J161" s="329"/>
      <c r="K161" s="348"/>
    </row>
    <row r="162" s="1" customFormat="1" ht="18.75" customHeight="1">
      <c r="B162" s="294"/>
      <c r="C162" s="297"/>
      <c r="D162" s="297"/>
      <c r="E162" s="297"/>
      <c r="F162" s="319"/>
      <c r="G162" s="297"/>
      <c r="H162" s="297"/>
      <c r="I162" s="297"/>
      <c r="J162" s="297"/>
      <c r="K162" s="294"/>
    </row>
    <row r="163" s="1" customFormat="1" ht="18.75" customHeight="1">
      <c r="B163" s="305"/>
      <c r="C163" s="305"/>
      <c r="D163" s="305"/>
      <c r="E163" s="305"/>
      <c r="F163" s="305"/>
      <c r="G163" s="305"/>
      <c r="H163" s="305"/>
      <c r="I163" s="305"/>
      <c r="J163" s="305"/>
      <c r="K163" s="305"/>
    </row>
    <row r="164" s="1" customFormat="1" ht="7.5" customHeight="1">
      <c r="B164" s="284"/>
      <c r="C164" s="285"/>
      <c r="D164" s="285"/>
      <c r="E164" s="285"/>
      <c r="F164" s="285"/>
      <c r="G164" s="285"/>
      <c r="H164" s="285"/>
      <c r="I164" s="285"/>
      <c r="J164" s="285"/>
      <c r="K164" s="286"/>
    </row>
    <row r="165" s="1" customFormat="1" ht="45" customHeight="1">
      <c r="B165" s="287"/>
      <c r="C165" s="288" t="s">
        <v>1863</v>
      </c>
      <c r="D165" s="288"/>
      <c r="E165" s="288"/>
      <c r="F165" s="288"/>
      <c r="G165" s="288"/>
      <c r="H165" s="288"/>
      <c r="I165" s="288"/>
      <c r="J165" s="288"/>
      <c r="K165" s="289"/>
    </row>
    <row r="166" s="1" customFormat="1" ht="17.25" customHeight="1">
      <c r="B166" s="287"/>
      <c r="C166" s="312" t="s">
        <v>1791</v>
      </c>
      <c r="D166" s="312"/>
      <c r="E166" s="312"/>
      <c r="F166" s="312" t="s">
        <v>1792</v>
      </c>
      <c r="G166" s="349"/>
      <c r="H166" s="350" t="s">
        <v>54</v>
      </c>
      <c r="I166" s="350" t="s">
        <v>57</v>
      </c>
      <c r="J166" s="312" t="s">
        <v>1793</v>
      </c>
      <c r="K166" s="289"/>
    </row>
    <row r="167" s="1" customFormat="1" ht="17.25" customHeight="1">
      <c r="B167" s="290"/>
      <c r="C167" s="314" t="s">
        <v>1794</v>
      </c>
      <c r="D167" s="314"/>
      <c r="E167" s="314"/>
      <c r="F167" s="315" t="s">
        <v>1795</v>
      </c>
      <c r="G167" s="351"/>
      <c r="H167" s="352"/>
      <c r="I167" s="352"/>
      <c r="J167" s="314" t="s">
        <v>1796</v>
      </c>
      <c r="K167" s="292"/>
    </row>
    <row r="168" s="1" customFormat="1" ht="5.25" customHeight="1">
      <c r="B168" s="320"/>
      <c r="C168" s="317"/>
      <c r="D168" s="317"/>
      <c r="E168" s="317"/>
      <c r="F168" s="317"/>
      <c r="G168" s="318"/>
      <c r="H168" s="317"/>
      <c r="I168" s="317"/>
      <c r="J168" s="317"/>
      <c r="K168" s="341"/>
    </row>
    <row r="169" s="1" customFormat="1" ht="15" customHeight="1">
      <c r="B169" s="320"/>
      <c r="C169" s="297" t="s">
        <v>1800</v>
      </c>
      <c r="D169" s="297"/>
      <c r="E169" s="297"/>
      <c r="F169" s="319" t="s">
        <v>1797</v>
      </c>
      <c r="G169" s="297"/>
      <c r="H169" s="297" t="s">
        <v>1837</v>
      </c>
      <c r="I169" s="297" t="s">
        <v>1799</v>
      </c>
      <c r="J169" s="297">
        <v>120</v>
      </c>
      <c r="K169" s="341"/>
    </row>
    <row r="170" s="1" customFormat="1" ht="15" customHeight="1">
      <c r="B170" s="320"/>
      <c r="C170" s="297" t="s">
        <v>1846</v>
      </c>
      <c r="D170" s="297"/>
      <c r="E170" s="297"/>
      <c r="F170" s="319" t="s">
        <v>1797</v>
      </c>
      <c r="G170" s="297"/>
      <c r="H170" s="297" t="s">
        <v>1847</v>
      </c>
      <c r="I170" s="297" t="s">
        <v>1799</v>
      </c>
      <c r="J170" s="297" t="s">
        <v>1848</v>
      </c>
      <c r="K170" s="341"/>
    </row>
    <row r="171" s="1" customFormat="1" ht="15" customHeight="1">
      <c r="B171" s="320"/>
      <c r="C171" s="297" t="s">
        <v>1745</v>
      </c>
      <c r="D171" s="297"/>
      <c r="E171" s="297"/>
      <c r="F171" s="319" t="s">
        <v>1797</v>
      </c>
      <c r="G171" s="297"/>
      <c r="H171" s="297" t="s">
        <v>1864</v>
      </c>
      <c r="I171" s="297" t="s">
        <v>1799</v>
      </c>
      <c r="J171" s="297" t="s">
        <v>1848</v>
      </c>
      <c r="K171" s="341"/>
    </row>
    <row r="172" s="1" customFormat="1" ht="15" customHeight="1">
      <c r="B172" s="320"/>
      <c r="C172" s="297" t="s">
        <v>1802</v>
      </c>
      <c r="D172" s="297"/>
      <c r="E172" s="297"/>
      <c r="F172" s="319" t="s">
        <v>1803</v>
      </c>
      <c r="G172" s="297"/>
      <c r="H172" s="297" t="s">
        <v>1864</v>
      </c>
      <c r="I172" s="297" t="s">
        <v>1799</v>
      </c>
      <c r="J172" s="297">
        <v>50</v>
      </c>
      <c r="K172" s="341"/>
    </row>
    <row r="173" s="1" customFormat="1" ht="15" customHeight="1">
      <c r="B173" s="320"/>
      <c r="C173" s="297" t="s">
        <v>1805</v>
      </c>
      <c r="D173" s="297"/>
      <c r="E173" s="297"/>
      <c r="F173" s="319" t="s">
        <v>1797</v>
      </c>
      <c r="G173" s="297"/>
      <c r="H173" s="297" t="s">
        <v>1864</v>
      </c>
      <c r="I173" s="297" t="s">
        <v>1807</v>
      </c>
      <c r="J173" s="297"/>
      <c r="K173" s="341"/>
    </row>
    <row r="174" s="1" customFormat="1" ht="15" customHeight="1">
      <c r="B174" s="320"/>
      <c r="C174" s="297" t="s">
        <v>1816</v>
      </c>
      <c r="D174" s="297"/>
      <c r="E174" s="297"/>
      <c r="F174" s="319" t="s">
        <v>1803</v>
      </c>
      <c r="G174" s="297"/>
      <c r="H174" s="297" t="s">
        <v>1864</v>
      </c>
      <c r="I174" s="297" t="s">
        <v>1799</v>
      </c>
      <c r="J174" s="297">
        <v>50</v>
      </c>
      <c r="K174" s="341"/>
    </row>
    <row r="175" s="1" customFormat="1" ht="15" customHeight="1">
      <c r="B175" s="320"/>
      <c r="C175" s="297" t="s">
        <v>1824</v>
      </c>
      <c r="D175" s="297"/>
      <c r="E175" s="297"/>
      <c r="F175" s="319" t="s">
        <v>1803</v>
      </c>
      <c r="G175" s="297"/>
      <c r="H175" s="297" t="s">
        <v>1864</v>
      </c>
      <c r="I175" s="297" t="s">
        <v>1799</v>
      </c>
      <c r="J175" s="297">
        <v>50</v>
      </c>
      <c r="K175" s="341"/>
    </row>
    <row r="176" s="1" customFormat="1" ht="15" customHeight="1">
      <c r="B176" s="320"/>
      <c r="C176" s="297" t="s">
        <v>1822</v>
      </c>
      <c r="D176" s="297"/>
      <c r="E176" s="297"/>
      <c r="F176" s="319" t="s">
        <v>1803</v>
      </c>
      <c r="G176" s="297"/>
      <c r="H176" s="297" t="s">
        <v>1864</v>
      </c>
      <c r="I176" s="297" t="s">
        <v>1799</v>
      </c>
      <c r="J176" s="297">
        <v>50</v>
      </c>
      <c r="K176" s="341"/>
    </row>
    <row r="177" s="1" customFormat="1" ht="15" customHeight="1">
      <c r="B177" s="320"/>
      <c r="C177" s="297" t="s">
        <v>118</v>
      </c>
      <c r="D177" s="297"/>
      <c r="E177" s="297"/>
      <c r="F177" s="319" t="s">
        <v>1797</v>
      </c>
      <c r="G177" s="297"/>
      <c r="H177" s="297" t="s">
        <v>1865</v>
      </c>
      <c r="I177" s="297" t="s">
        <v>1866</v>
      </c>
      <c r="J177" s="297"/>
      <c r="K177" s="341"/>
    </row>
    <row r="178" s="1" customFormat="1" ht="15" customHeight="1">
      <c r="B178" s="320"/>
      <c r="C178" s="297" t="s">
        <v>57</v>
      </c>
      <c r="D178" s="297"/>
      <c r="E178" s="297"/>
      <c r="F178" s="319" t="s">
        <v>1797</v>
      </c>
      <c r="G178" s="297"/>
      <c r="H178" s="297" t="s">
        <v>1867</v>
      </c>
      <c r="I178" s="297" t="s">
        <v>1868</v>
      </c>
      <c r="J178" s="297">
        <v>1</v>
      </c>
      <c r="K178" s="341"/>
    </row>
    <row r="179" s="1" customFormat="1" ht="15" customHeight="1">
      <c r="B179" s="320"/>
      <c r="C179" s="297" t="s">
        <v>53</v>
      </c>
      <c r="D179" s="297"/>
      <c r="E179" s="297"/>
      <c r="F179" s="319" t="s">
        <v>1797</v>
      </c>
      <c r="G179" s="297"/>
      <c r="H179" s="297" t="s">
        <v>1869</v>
      </c>
      <c r="I179" s="297" t="s">
        <v>1799</v>
      </c>
      <c r="J179" s="297">
        <v>20</v>
      </c>
      <c r="K179" s="341"/>
    </row>
    <row r="180" s="1" customFormat="1" ht="15" customHeight="1">
      <c r="B180" s="320"/>
      <c r="C180" s="297" t="s">
        <v>54</v>
      </c>
      <c r="D180" s="297"/>
      <c r="E180" s="297"/>
      <c r="F180" s="319" t="s">
        <v>1797</v>
      </c>
      <c r="G180" s="297"/>
      <c r="H180" s="297" t="s">
        <v>1870</v>
      </c>
      <c r="I180" s="297" t="s">
        <v>1799</v>
      </c>
      <c r="J180" s="297">
        <v>255</v>
      </c>
      <c r="K180" s="341"/>
    </row>
    <row r="181" s="1" customFormat="1" ht="15" customHeight="1">
      <c r="B181" s="320"/>
      <c r="C181" s="297" t="s">
        <v>119</v>
      </c>
      <c r="D181" s="297"/>
      <c r="E181" s="297"/>
      <c r="F181" s="319" t="s">
        <v>1797</v>
      </c>
      <c r="G181" s="297"/>
      <c r="H181" s="297" t="s">
        <v>1761</v>
      </c>
      <c r="I181" s="297" t="s">
        <v>1799</v>
      </c>
      <c r="J181" s="297">
        <v>10</v>
      </c>
      <c r="K181" s="341"/>
    </row>
    <row r="182" s="1" customFormat="1" ht="15" customHeight="1">
      <c r="B182" s="320"/>
      <c r="C182" s="297" t="s">
        <v>120</v>
      </c>
      <c r="D182" s="297"/>
      <c r="E182" s="297"/>
      <c r="F182" s="319" t="s">
        <v>1797</v>
      </c>
      <c r="G182" s="297"/>
      <c r="H182" s="297" t="s">
        <v>1871</v>
      </c>
      <c r="I182" s="297" t="s">
        <v>1832</v>
      </c>
      <c r="J182" s="297"/>
      <c r="K182" s="341"/>
    </row>
    <row r="183" s="1" customFormat="1" ht="15" customHeight="1">
      <c r="B183" s="320"/>
      <c r="C183" s="297" t="s">
        <v>1872</v>
      </c>
      <c r="D183" s="297"/>
      <c r="E183" s="297"/>
      <c r="F183" s="319" t="s">
        <v>1797</v>
      </c>
      <c r="G183" s="297"/>
      <c r="H183" s="297" t="s">
        <v>1873</v>
      </c>
      <c r="I183" s="297" t="s">
        <v>1832</v>
      </c>
      <c r="J183" s="297"/>
      <c r="K183" s="341"/>
    </row>
    <row r="184" s="1" customFormat="1" ht="15" customHeight="1">
      <c r="B184" s="320"/>
      <c r="C184" s="297" t="s">
        <v>1861</v>
      </c>
      <c r="D184" s="297"/>
      <c r="E184" s="297"/>
      <c r="F184" s="319" t="s">
        <v>1797</v>
      </c>
      <c r="G184" s="297"/>
      <c r="H184" s="297" t="s">
        <v>1874</v>
      </c>
      <c r="I184" s="297" t="s">
        <v>1832</v>
      </c>
      <c r="J184" s="297"/>
      <c r="K184" s="341"/>
    </row>
    <row r="185" s="1" customFormat="1" ht="15" customHeight="1">
      <c r="B185" s="320"/>
      <c r="C185" s="297" t="s">
        <v>122</v>
      </c>
      <c r="D185" s="297"/>
      <c r="E185" s="297"/>
      <c r="F185" s="319" t="s">
        <v>1803</v>
      </c>
      <c r="G185" s="297"/>
      <c r="H185" s="297" t="s">
        <v>1875</v>
      </c>
      <c r="I185" s="297" t="s">
        <v>1799</v>
      </c>
      <c r="J185" s="297">
        <v>50</v>
      </c>
      <c r="K185" s="341"/>
    </row>
    <row r="186" s="1" customFormat="1" ht="15" customHeight="1">
      <c r="B186" s="320"/>
      <c r="C186" s="297" t="s">
        <v>1876</v>
      </c>
      <c r="D186" s="297"/>
      <c r="E186" s="297"/>
      <c r="F186" s="319" t="s">
        <v>1803</v>
      </c>
      <c r="G186" s="297"/>
      <c r="H186" s="297" t="s">
        <v>1877</v>
      </c>
      <c r="I186" s="297" t="s">
        <v>1878</v>
      </c>
      <c r="J186" s="297"/>
      <c r="K186" s="341"/>
    </row>
    <row r="187" s="1" customFormat="1" ht="15" customHeight="1">
      <c r="B187" s="320"/>
      <c r="C187" s="297" t="s">
        <v>1879</v>
      </c>
      <c r="D187" s="297"/>
      <c r="E187" s="297"/>
      <c r="F187" s="319" t="s">
        <v>1803</v>
      </c>
      <c r="G187" s="297"/>
      <c r="H187" s="297" t="s">
        <v>1880</v>
      </c>
      <c r="I187" s="297" t="s">
        <v>1878</v>
      </c>
      <c r="J187" s="297"/>
      <c r="K187" s="341"/>
    </row>
    <row r="188" s="1" customFormat="1" ht="15" customHeight="1">
      <c r="B188" s="320"/>
      <c r="C188" s="297" t="s">
        <v>1881</v>
      </c>
      <c r="D188" s="297"/>
      <c r="E188" s="297"/>
      <c r="F188" s="319" t="s">
        <v>1803</v>
      </c>
      <c r="G188" s="297"/>
      <c r="H188" s="297" t="s">
        <v>1882</v>
      </c>
      <c r="I188" s="297" t="s">
        <v>1878</v>
      </c>
      <c r="J188" s="297"/>
      <c r="K188" s="341"/>
    </row>
    <row r="189" s="1" customFormat="1" ht="15" customHeight="1">
      <c r="B189" s="320"/>
      <c r="C189" s="353" t="s">
        <v>1883</v>
      </c>
      <c r="D189" s="297"/>
      <c r="E189" s="297"/>
      <c r="F189" s="319" t="s">
        <v>1803</v>
      </c>
      <c r="G189" s="297"/>
      <c r="H189" s="297" t="s">
        <v>1884</v>
      </c>
      <c r="I189" s="297" t="s">
        <v>1885</v>
      </c>
      <c r="J189" s="354" t="s">
        <v>1886</v>
      </c>
      <c r="K189" s="341"/>
    </row>
    <row r="190" s="1" customFormat="1" ht="15" customHeight="1">
      <c r="B190" s="320"/>
      <c r="C190" s="304" t="s">
        <v>42</v>
      </c>
      <c r="D190" s="297"/>
      <c r="E190" s="297"/>
      <c r="F190" s="319" t="s">
        <v>1797</v>
      </c>
      <c r="G190" s="297"/>
      <c r="H190" s="294" t="s">
        <v>1887</v>
      </c>
      <c r="I190" s="297" t="s">
        <v>1888</v>
      </c>
      <c r="J190" s="297"/>
      <c r="K190" s="341"/>
    </row>
    <row r="191" s="1" customFormat="1" ht="15" customHeight="1">
      <c r="B191" s="320"/>
      <c r="C191" s="304" t="s">
        <v>1889</v>
      </c>
      <c r="D191" s="297"/>
      <c r="E191" s="297"/>
      <c r="F191" s="319" t="s">
        <v>1797</v>
      </c>
      <c r="G191" s="297"/>
      <c r="H191" s="297" t="s">
        <v>1890</v>
      </c>
      <c r="I191" s="297" t="s">
        <v>1832</v>
      </c>
      <c r="J191" s="297"/>
      <c r="K191" s="341"/>
    </row>
    <row r="192" s="1" customFormat="1" ht="15" customHeight="1">
      <c r="B192" s="320"/>
      <c r="C192" s="304" t="s">
        <v>1891</v>
      </c>
      <c r="D192" s="297"/>
      <c r="E192" s="297"/>
      <c r="F192" s="319" t="s">
        <v>1797</v>
      </c>
      <c r="G192" s="297"/>
      <c r="H192" s="297" t="s">
        <v>1892</v>
      </c>
      <c r="I192" s="297" t="s">
        <v>1832</v>
      </c>
      <c r="J192" s="297"/>
      <c r="K192" s="341"/>
    </row>
    <row r="193" s="1" customFormat="1" ht="15" customHeight="1">
      <c r="B193" s="320"/>
      <c r="C193" s="304" t="s">
        <v>1893</v>
      </c>
      <c r="D193" s="297"/>
      <c r="E193" s="297"/>
      <c r="F193" s="319" t="s">
        <v>1803</v>
      </c>
      <c r="G193" s="297"/>
      <c r="H193" s="297" t="s">
        <v>1894</v>
      </c>
      <c r="I193" s="297" t="s">
        <v>1832</v>
      </c>
      <c r="J193" s="297"/>
      <c r="K193" s="341"/>
    </row>
    <row r="194" s="1" customFormat="1" ht="15" customHeight="1">
      <c r="B194" s="347"/>
      <c r="C194" s="355"/>
      <c r="D194" s="329"/>
      <c r="E194" s="329"/>
      <c r="F194" s="329"/>
      <c r="G194" s="329"/>
      <c r="H194" s="329"/>
      <c r="I194" s="329"/>
      <c r="J194" s="329"/>
      <c r="K194" s="348"/>
    </row>
    <row r="195" s="1" customFormat="1" ht="18.75" customHeight="1">
      <c r="B195" s="294"/>
      <c r="C195" s="297"/>
      <c r="D195" s="297"/>
      <c r="E195" s="297"/>
      <c r="F195" s="319"/>
      <c r="G195" s="297"/>
      <c r="H195" s="297"/>
      <c r="I195" s="297"/>
      <c r="J195" s="297"/>
      <c r="K195" s="294"/>
    </row>
    <row r="196" s="1" customFormat="1" ht="18.75" customHeight="1">
      <c r="B196" s="294"/>
      <c r="C196" s="297"/>
      <c r="D196" s="297"/>
      <c r="E196" s="297"/>
      <c r="F196" s="319"/>
      <c r="G196" s="297"/>
      <c r="H196" s="297"/>
      <c r="I196" s="297"/>
      <c r="J196" s="297"/>
      <c r="K196" s="294"/>
    </row>
    <row r="197" s="1" customFormat="1" ht="18.75" customHeight="1">
      <c r="B197" s="305"/>
      <c r="C197" s="305"/>
      <c r="D197" s="305"/>
      <c r="E197" s="305"/>
      <c r="F197" s="305"/>
      <c r="G197" s="305"/>
      <c r="H197" s="305"/>
      <c r="I197" s="305"/>
      <c r="J197" s="305"/>
      <c r="K197" s="305"/>
    </row>
    <row r="198" s="1" customFormat="1" ht="13.5">
      <c r="B198" s="284"/>
      <c r="C198" s="285"/>
      <c r="D198" s="285"/>
      <c r="E198" s="285"/>
      <c r="F198" s="285"/>
      <c r="G198" s="285"/>
      <c r="H198" s="285"/>
      <c r="I198" s="285"/>
      <c r="J198" s="285"/>
      <c r="K198" s="286"/>
    </row>
    <row r="199" s="1" customFormat="1" ht="21">
      <c r="B199" s="287"/>
      <c r="C199" s="288" t="s">
        <v>1895</v>
      </c>
      <c r="D199" s="288"/>
      <c r="E199" s="288"/>
      <c r="F199" s="288"/>
      <c r="G199" s="288"/>
      <c r="H199" s="288"/>
      <c r="I199" s="288"/>
      <c r="J199" s="288"/>
      <c r="K199" s="289"/>
    </row>
    <row r="200" s="1" customFormat="1" ht="25.5" customHeight="1">
      <c r="B200" s="287"/>
      <c r="C200" s="356" t="s">
        <v>1896</v>
      </c>
      <c r="D200" s="356"/>
      <c r="E200" s="356"/>
      <c r="F200" s="356" t="s">
        <v>1897</v>
      </c>
      <c r="G200" s="357"/>
      <c r="H200" s="356" t="s">
        <v>1898</v>
      </c>
      <c r="I200" s="356"/>
      <c r="J200" s="356"/>
      <c r="K200" s="289"/>
    </row>
    <row r="201" s="1" customFormat="1" ht="5.25" customHeight="1">
      <c r="B201" s="320"/>
      <c r="C201" s="317"/>
      <c r="D201" s="317"/>
      <c r="E201" s="317"/>
      <c r="F201" s="317"/>
      <c r="G201" s="297"/>
      <c r="H201" s="317"/>
      <c r="I201" s="317"/>
      <c r="J201" s="317"/>
      <c r="K201" s="341"/>
    </row>
    <row r="202" s="1" customFormat="1" ht="15" customHeight="1">
      <c r="B202" s="320"/>
      <c r="C202" s="297" t="s">
        <v>1888</v>
      </c>
      <c r="D202" s="297"/>
      <c r="E202" s="297"/>
      <c r="F202" s="319" t="s">
        <v>43</v>
      </c>
      <c r="G202" s="297"/>
      <c r="H202" s="297" t="s">
        <v>1899</v>
      </c>
      <c r="I202" s="297"/>
      <c r="J202" s="297"/>
      <c r="K202" s="341"/>
    </row>
    <row r="203" s="1" customFormat="1" ht="15" customHeight="1">
      <c r="B203" s="320"/>
      <c r="C203" s="326"/>
      <c r="D203" s="297"/>
      <c r="E203" s="297"/>
      <c r="F203" s="319" t="s">
        <v>44</v>
      </c>
      <c r="G203" s="297"/>
      <c r="H203" s="297" t="s">
        <v>1900</v>
      </c>
      <c r="I203" s="297"/>
      <c r="J203" s="297"/>
      <c r="K203" s="341"/>
    </row>
    <row r="204" s="1" customFormat="1" ht="15" customHeight="1">
      <c r="B204" s="320"/>
      <c r="C204" s="326"/>
      <c r="D204" s="297"/>
      <c r="E204" s="297"/>
      <c r="F204" s="319" t="s">
        <v>47</v>
      </c>
      <c r="G204" s="297"/>
      <c r="H204" s="297" t="s">
        <v>1901</v>
      </c>
      <c r="I204" s="297"/>
      <c r="J204" s="297"/>
      <c r="K204" s="341"/>
    </row>
    <row r="205" s="1" customFormat="1" ht="15" customHeight="1">
      <c r="B205" s="320"/>
      <c r="C205" s="297"/>
      <c r="D205" s="297"/>
      <c r="E205" s="297"/>
      <c r="F205" s="319" t="s">
        <v>45</v>
      </c>
      <c r="G205" s="297"/>
      <c r="H205" s="297" t="s">
        <v>1902</v>
      </c>
      <c r="I205" s="297"/>
      <c r="J205" s="297"/>
      <c r="K205" s="341"/>
    </row>
    <row r="206" s="1" customFormat="1" ht="15" customHeight="1">
      <c r="B206" s="320"/>
      <c r="C206" s="297"/>
      <c r="D206" s="297"/>
      <c r="E206" s="297"/>
      <c r="F206" s="319" t="s">
        <v>46</v>
      </c>
      <c r="G206" s="297"/>
      <c r="H206" s="297" t="s">
        <v>1903</v>
      </c>
      <c r="I206" s="297"/>
      <c r="J206" s="297"/>
      <c r="K206" s="341"/>
    </row>
    <row r="207" s="1" customFormat="1" ht="15" customHeight="1">
      <c r="B207" s="320"/>
      <c r="C207" s="297"/>
      <c r="D207" s="297"/>
      <c r="E207" s="297"/>
      <c r="F207" s="319"/>
      <c r="G207" s="297"/>
      <c r="H207" s="297"/>
      <c r="I207" s="297"/>
      <c r="J207" s="297"/>
      <c r="K207" s="341"/>
    </row>
    <row r="208" s="1" customFormat="1" ht="15" customHeight="1">
      <c r="B208" s="320"/>
      <c r="C208" s="297" t="s">
        <v>1844</v>
      </c>
      <c r="D208" s="297"/>
      <c r="E208" s="297"/>
      <c r="F208" s="319" t="s">
        <v>79</v>
      </c>
      <c r="G208" s="297"/>
      <c r="H208" s="297" t="s">
        <v>1904</v>
      </c>
      <c r="I208" s="297"/>
      <c r="J208" s="297"/>
      <c r="K208" s="341"/>
    </row>
    <row r="209" s="1" customFormat="1" ht="15" customHeight="1">
      <c r="B209" s="320"/>
      <c r="C209" s="326"/>
      <c r="D209" s="297"/>
      <c r="E209" s="297"/>
      <c r="F209" s="319" t="s">
        <v>1739</v>
      </c>
      <c r="G209" s="297"/>
      <c r="H209" s="297" t="s">
        <v>1740</v>
      </c>
      <c r="I209" s="297"/>
      <c r="J209" s="297"/>
      <c r="K209" s="341"/>
    </row>
    <row r="210" s="1" customFormat="1" ht="15" customHeight="1">
      <c r="B210" s="320"/>
      <c r="C210" s="297"/>
      <c r="D210" s="297"/>
      <c r="E210" s="297"/>
      <c r="F210" s="319" t="s">
        <v>1737</v>
      </c>
      <c r="G210" s="297"/>
      <c r="H210" s="297" t="s">
        <v>1905</v>
      </c>
      <c r="I210" s="297"/>
      <c r="J210" s="297"/>
      <c r="K210" s="341"/>
    </row>
    <row r="211" s="1" customFormat="1" ht="15" customHeight="1">
      <c r="B211" s="358"/>
      <c r="C211" s="326"/>
      <c r="D211" s="326"/>
      <c r="E211" s="326"/>
      <c r="F211" s="319" t="s">
        <v>1741</v>
      </c>
      <c r="G211" s="304"/>
      <c r="H211" s="345" t="s">
        <v>1742</v>
      </c>
      <c r="I211" s="345"/>
      <c r="J211" s="345"/>
      <c r="K211" s="359"/>
    </row>
    <row r="212" s="1" customFormat="1" ht="15" customHeight="1">
      <c r="B212" s="358"/>
      <c r="C212" s="326"/>
      <c r="D212" s="326"/>
      <c r="E212" s="326"/>
      <c r="F212" s="319" t="s">
        <v>1743</v>
      </c>
      <c r="G212" s="304"/>
      <c r="H212" s="345" t="s">
        <v>1906</v>
      </c>
      <c r="I212" s="345"/>
      <c r="J212" s="345"/>
      <c r="K212" s="359"/>
    </row>
    <row r="213" s="1" customFormat="1" ht="15" customHeight="1">
      <c r="B213" s="358"/>
      <c r="C213" s="326"/>
      <c r="D213" s="326"/>
      <c r="E213" s="326"/>
      <c r="F213" s="360"/>
      <c r="G213" s="304"/>
      <c r="H213" s="361"/>
      <c r="I213" s="361"/>
      <c r="J213" s="361"/>
      <c r="K213" s="359"/>
    </row>
    <row r="214" s="1" customFormat="1" ht="15" customHeight="1">
      <c r="B214" s="358"/>
      <c r="C214" s="297" t="s">
        <v>1868</v>
      </c>
      <c r="D214" s="326"/>
      <c r="E214" s="326"/>
      <c r="F214" s="319">
        <v>1</v>
      </c>
      <c r="G214" s="304"/>
      <c r="H214" s="345" t="s">
        <v>1907</v>
      </c>
      <c r="I214" s="345"/>
      <c r="J214" s="345"/>
      <c r="K214" s="359"/>
    </row>
    <row r="215" s="1" customFormat="1" ht="15" customHeight="1">
      <c r="B215" s="358"/>
      <c r="C215" s="326"/>
      <c r="D215" s="326"/>
      <c r="E215" s="326"/>
      <c r="F215" s="319">
        <v>2</v>
      </c>
      <c r="G215" s="304"/>
      <c r="H215" s="345" t="s">
        <v>1908</v>
      </c>
      <c r="I215" s="345"/>
      <c r="J215" s="345"/>
      <c r="K215" s="359"/>
    </row>
    <row r="216" s="1" customFormat="1" ht="15" customHeight="1">
      <c r="B216" s="358"/>
      <c r="C216" s="326"/>
      <c r="D216" s="326"/>
      <c r="E216" s="326"/>
      <c r="F216" s="319">
        <v>3</v>
      </c>
      <c r="G216" s="304"/>
      <c r="H216" s="345" t="s">
        <v>1909</v>
      </c>
      <c r="I216" s="345"/>
      <c r="J216" s="345"/>
      <c r="K216" s="359"/>
    </row>
    <row r="217" s="1" customFormat="1" ht="15" customHeight="1">
      <c r="B217" s="358"/>
      <c r="C217" s="326"/>
      <c r="D217" s="326"/>
      <c r="E217" s="326"/>
      <c r="F217" s="319">
        <v>4</v>
      </c>
      <c r="G217" s="304"/>
      <c r="H217" s="345" t="s">
        <v>1910</v>
      </c>
      <c r="I217" s="345"/>
      <c r="J217" s="345"/>
      <c r="K217" s="359"/>
    </row>
    <row r="218" s="1" customFormat="1" ht="12.75" customHeight="1">
      <c r="B218" s="362"/>
      <c r="C218" s="363"/>
      <c r="D218" s="363"/>
      <c r="E218" s="363"/>
      <c r="F218" s="363"/>
      <c r="G218" s="363"/>
      <c r="H218" s="363"/>
      <c r="I218" s="363"/>
      <c r="J218" s="363"/>
      <c r="K218" s="364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MARTINPC\marti</dc:creator>
  <cp:lastModifiedBy>MARTINPC\marti</cp:lastModifiedBy>
  <dcterms:created xsi:type="dcterms:W3CDTF">2020-01-12T14:00:04Z</dcterms:created>
  <dcterms:modified xsi:type="dcterms:W3CDTF">2020-01-12T14:00:13Z</dcterms:modified>
</cp:coreProperties>
</file>